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07"/>
  <workbookPr defaultThemeVersion="124226"/>
  <xr:revisionPtr revIDLastSave="0" documentId="8_{FA9072EF-A913-43D9-94A7-CABAD7538901}" xr6:coauthVersionLast="45" xr6:coauthVersionMax="45" xr10:uidLastSave="{00000000-0000-0000-0000-000000000000}"/>
  <bookViews>
    <workbookView xWindow="0" yWindow="0" windowWidth="20490" windowHeight="8220" xr2:uid="{00000000-000D-0000-FFFF-FFFF00000000}"/>
  </bookViews>
  <sheets>
    <sheet name="Execução da Estratégia" sheetId="2" r:id="rId1"/>
    <sheet name="Exemplo de preenchimento" sheetId="3" r:id="rId2"/>
  </sheets>
  <definedNames>
    <definedName name="_xlnm._FilterDatabase" localSheetId="0" hidden="1">'Execução da Estratégia'!$A$3:$O$22</definedName>
    <definedName name="_xlnm.Print_Area" localSheetId="0">'Execução da Estratégia'!$A$1:$O$23</definedName>
    <definedName name="_xlnm.Print_Titles" localSheetId="0">'Execução da Estratégia'!$1:$3</definedName>
  </definedName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4" i="2" l="1"/>
  <c r="O18" i="2"/>
  <c r="O16" i="2"/>
  <c r="O6" i="2"/>
  <c r="N19" i="3"/>
  <c r="N7" i="3"/>
  <c r="N4" i="3"/>
  <c r="N68" i="3"/>
  <c r="N60" i="3"/>
  <c r="N44" i="3"/>
  <c r="N40" i="3"/>
  <c r="N34" i="3"/>
  <c r="N31" i="3"/>
  <c r="N27" i="3"/>
  <c r="N24" i="3"/>
  <c r="N22" i="3"/>
  <c r="N20" i="3"/>
  <c r="N16" i="3"/>
  <c r="N12" i="3"/>
  <c r="N72" i="3" l="1"/>
  <c r="O23" i="2"/>
</calcChain>
</file>

<file path=xl/sharedStrings.xml><?xml version="1.0" encoding="utf-8"?>
<sst xmlns="http://schemas.openxmlformats.org/spreadsheetml/2006/main" count="173" uniqueCount="102">
  <si>
    <t>Painel de Contribuição SJRR - Planej 2015-2020 - EXECUÇÃO DA ESTRATÉGIA
Posição em Outubro de 2020</t>
  </si>
  <si>
    <t>Objetivo Estratégico</t>
  </si>
  <si>
    <t>Iniciativas em andamento</t>
  </si>
  <si>
    <t>Inserido na Carteira?</t>
  </si>
  <si>
    <t>Responsável</t>
  </si>
  <si>
    <t>Prazo</t>
  </si>
  <si>
    <t>Concluído?</t>
  </si>
  <si>
    <t>Indicador(es)</t>
  </si>
  <si>
    <t>Fórmula</t>
  </si>
  <si>
    <t>Meta(s)</t>
  </si>
  <si>
    <t>Progresso %</t>
  </si>
  <si>
    <t>Importância (Peso)</t>
  </si>
  <si>
    <t>% Execução do Objetivo</t>
  </si>
  <si>
    <t>Buscar a satisfação do usuário/cidadão</t>
  </si>
  <si>
    <t>Adequar os balcões e guichês às dimensões necessárias para o acesso de cadeirantes.</t>
  </si>
  <si>
    <t>Sim</t>
  </si>
  <si>
    <t>SESEG</t>
  </si>
  <si>
    <t>Quantidades de balcões de atendimento a serem substituídos.</t>
  </si>
  <si>
    <t>(quantidade balcões instalados/quantidade balcões contrados)*100</t>
  </si>
  <si>
    <t>SIM</t>
  </si>
  <si>
    <t>Elaborar e implementar publicação descritiva dos serviços prestados pela Seção judiciária tendo como alvo o público usuário.</t>
  </si>
  <si>
    <t>SEMAD</t>
  </si>
  <si>
    <t>Não</t>
  </si>
  <si>
    <t>Quantidades de serviços a serem incluídos na carta</t>
  </si>
  <si>
    <t>(quantidade de serviços incluídos e  na carta/Quantidade de serviços a serem incluídos na carta)*100</t>
  </si>
  <si>
    <t>Publicação da Carta</t>
  </si>
  <si>
    <t>Agilizar os trâmites judiciais</t>
  </si>
  <si>
    <t>1. Identificar os processos alcançados pela Meta 2 do CNJ, mediante etiqueta na capa dos autos e cadastro de aviso no Sistema Processual;
2. Tramitação imediata e prioritária destes processos, independentemente de prazos de trabalho estipulados em relatório processual. Novos atos são praticados imediatamente após o exaurimento de ato anterior ou de prazo processual, até que o processo esteja pronto para julgamento;
3. Cobrança constante de resposta e cumprimento de medidas pendentes, incluindo perícias, atos deprecados e mandados expedidos;
4. Prioridade no julgamento.</t>
  </si>
  <si>
    <t>4ª VARA</t>
  </si>
  <si>
    <t>sim</t>
  </si>
  <si>
    <t>Quantidade de processos da Meta 2</t>
  </si>
  <si>
    <t>(quantidade de processos com prioridade implantada/quantidade de processos da meta 2)*100</t>
  </si>
  <si>
    <t>100% dos processos com prioridade implantada</t>
  </si>
  <si>
    <t>1. Identificar os processos alcançados pela Meta 4 do CNJ, mediante etiqueta na capa dos autos e cadastro de aviso no Sistema Processual;
2. Tramitação imediata e prioritária destes processos, independentemente de prazos de trabalho estipulados em relatório processual. Novos atos são praticados imediatamente após o exaurimento de ato anterior ou de prazo processual, até que o processo esteja pronto para julgamento;
3. Cobrança constante de resposta e cumprimento de medidas pendentes, incluindo perícias, atos deprecados e mandados expedidos;
4. Prioridade no julgamento.</t>
  </si>
  <si>
    <t>(quantidade de processos com prioridade implantada/quantidade de processos da meta 4)*100</t>
  </si>
  <si>
    <t>Aumentar o número de processos encerrados por meio de conciliação</t>
  </si>
  <si>
    <t>1. Contatar entes públicos com o objetivo de estimular a utilização da reclamação pré-processual (tanto no pólo ativo quanto no passivo);
2. Aumentar a estrutura da unidade de conciliação de forma a permitir a oferta deste serviço com garantia de qualidade na sua prestação.</t>
  </si>
  <si>
    <t>Núcleo de Conciliação</t>
  </si>
  <si>
    <t>1-Quantidade dos principais entes públicos a sermre contatados 2-Quantidade de unidades de conciliação a ter a estrutura aumentada (1)</t>
  </si>
  <si>
    <t>(((Entes já contatados/quantidade de entes a serem contatados)+(quantidade de unidades de conciliação com a estrutura aumentada/quantidades de unidades de conciliação a ter a estrutura aumentada))/2)*100</t>
  </si>
  <si>
    <t>Concluir a ação até fim de 2018</t>
  </si>
  <si>
    <t>Agilizar os trâmites dos processos criminais, de modo a combater a impunidade</t>
  </si>
  <si>
    <t>1- Quando feita consulta no balcão pelas partes, realizar imediatamente a intimação da parte para audiência (diretamente no balcão), evitando envio de intimação por Oficial de Justiça, quando possível.
2- Priorizar o andamento dos processos, com localização física nas mesas (sem ir para escaninhos), etiquetagem e aviso no sistema.</t>
  </si>
  <si>
    <t>Aperfeiçoar a gestão da execução da pena alternativa</t>
  </si>
  <si>
    <t>1- Implantação de uma pasta específica para gestão de documentos relativos à execução de pena alternativa, para melhoria do controle.
2- A pasta agrupa as instituições conveniadas que oferecem serviços comunitários para cumprimento de pena alternativa.
3- É designado ao apenado o cumprimento de pena na instituição mais próxima ao seu endereço, de forma facilitar o cumprimento da pena.
4- Controle semestral da frequência (horas cumpridas) dos apenados, para verificação o efetivo cumprimento de pena.</t>
  </si>
  <si>
    <t>Agilizar os trâmites judiciais no cumprimento do julgado (execuções não fiscais)</t>
  </si>
  <si>
    <t>Selo Estratégia em Ação (Iniciativa TRF1 com impacto local)</t>
  </si>
  <si>
    <t>Agilizar os trâmites judiciais das execuções fiscais.</t>
  </si>
  <si>
    <t>1- Quando da chegada da petição de execução fiscal (extra-judicial), realizar triagem imediata, com priorização.
2- Conclusão imediata e suspensão. (Em média 3 dias para suspender o processo)
3- Utilização de escaninho específico, com priorização.
4- Etiquetagem de processos.</t>
  </si>
  <si>
    <t>Agilizar os trâmites processuais na busca do julgamento célere das ações de improbidade administrativa</t>
  </si>
  <si>
    <t>NÃO</t>
  </si>
  <si>
    <t>Aprimorar o funcionamento do sistema de controles internos da Justiça Federal</t>
  </si>
  <si>
    <t>Desenvolver guia rápido de procedimentos das área administrativas com fluxogramas.</t>
  </si>
  <si>
    <t>SESUD/NUCAD</t>
  </si>
  <si>
    <t>Reduzir o acúmulo de processos relativos às demandas repetitivas e dos grandes litigantes</t>
  </si>
  <si>
    <t>Evolução do e-Siest (Iniciativa TRF1 com impacto local)</t>
  </si>
  <si>
    <t>Desenvolver o potencial humano nos órgãos da Justiça Federal</t>
  </si>
  <si>
    <t>Reativar a sala de treinamento.</t>
  </si>
  <si>
    <t>SECAD</t>
  </si>
  <si>
    <t>Quatidade de salas de treinamento a serem reativadas</t>
  </si>
  <si>
    <t>(quantidade de salas de treinamento reativadas/quantidade sals de treinamento a serem reativadas)*100</t>
  </si>
  <si>
    <t>Reativar a Sala no primeiro semestre de 2018</t>
  </si>
  <si>
    <t>Otimizar custos operacionais</t>
  </si>
  <si>
    <t>Aquisição de canecas de cerâmica para redução do consumo de copos descartáveis.</t>
  </si>
  <si>
    <t>Aprimorar a organização e as práticas da gestão estratégica</t>
  </si>
  <si>
    <t>Otimizar a utilização do espaço físico dos arquivos judicias e administrativos, mediante aquisição de arquivo deslizante.</t>
  </si>
  <si>
    <t>Pedro Ernesto Lopes Justen</t>
  </si>
  <si>
    <t>quantidade de arquivos a serem otimizados</t>
  </si>
  <si>
    <t>(quantidade de arquivos otimizados/quantidade de arquivos a serem otimizados)*100</t>
  </si>
  <si>
    <t>Implantar até o fim de 2017</t>
  </si>
  <si>
    <t>Modernizar as atividades de fiscalização do acesso de pessoas à Seção Judiciária de Roraima, mediante aquisição de aparelho scanner raio-x.</t>
  </si>
  <si>
    <t>Luiz  Marcelo Bastos Moreira de Souza</t>
  </si>
  <si>
    <t>Quantidade de equipamentos de raio x a serem instalados</t>
  </si>
  <si>
    <t>(quantidades de equipamentos instalados/quantidade de equipamentos a serem instalados)*100</t>
  </si>
  <si>
    <t>Quantidade de procedimentos a serem fluxogramados</t>
  </si>
  <si>
    <t>(quantidade de procedimentos fluxogramados/quantidade de procedimentos a serem fluxogramados)</t>
  </si>
  <si>
    <t>Divulgar no portal da SJRR</t>
  </si>
  <si>
    <t>Assegurar a efetividade dos serviços de TI para a Justiça Federal</t>
  </si>
  <si>
    <t>Ampliar a capacidade de proteção dos equipamentos eletrônicos com a aquisição de no-break predial.</t>
  </si>
  <si>
    <t>Quantidade de nobreaks a serem instalados</t>
  </si>
  <si>
    <t>(quantidade de nobreaks já instalados/quantidade de nobreaks a serem instalados)*100</t>
  </si>
  <si>
    <t>Aperfeiçoar a governança de TI na Justiça Federal</t>
  </si>
  <si>
    <t>Gestão de documentos no servidor de arquivos da SJRR, visando a otimização e segurança.</t>
  </si>
  <si>
    <t>SEINF</t>
  </si>
  <si>
    <t xml:space="preserve">TOTAL DE EXECUÇÃO DA ESTRATÉGIA  (%)    </t>
  </si>
  <si>
    <r>
      <t xml:space="preserve">Plano de Ação SJXX - Planej 2015-2020 - EXECUÇÃO DA ESTRATÉGIA
</t>
    </r>
    <r>
      <rPr>
        <b/>
        <sz val="16"/>
        <color theme="9" tint="-0.249977111117893"/>
        <rFont val="Calibri"/>
        <family val="2"/>
        <scheme val="minor"/>
      </rPr>
      <t>Posição em fevereiro de 2018</t>
    </r>
  </si>
  <si>
    <t>Implantação das Câmaras Regionais Previdenciárias nas SJMG, SJBA e SSJFO</t>
  </si>
  <si>
    <t>Secge</t>
  </si>
  <si>
    <t xml:space="preserve">Quantidade de Câmaras </t>
  </si>
  <si>
    <t>(unidades implantadas/unidades planejadas)*100</t>
  </si>
  <si>
    <t>3 Câmaras</t>
  </si>
  <si>
    <t>Gestão de Projeto da Construção da Nova Sede do TRF 1ª Região</t>
  </si>
  <si>
    <t>Secad</t>
  </si>
  <si>
    <t>% do valor executado</t>
  </si>
  <si>
    <t>(Valor executado/valor total)*100</t>
  </si>
  <si>
    <t>Implantação do Sistema Processo Judicial Eletrônico - PJe</t>
  </si>
  <si>
    <t>Secin</t>
  </si>
  <si>
    <t>1 - % Órgãos julgadores com PJe implantado (OJPJe). 
2 - Quantidade de processos novos no PJe em relação ao total de processos novos</t>
  </si>
  <si>
    <t>(((quant. orgãos em que foi implantado/quant. total de órgãos)+(quant. proc no Pje/quant. total de proc. novos))/2)*100</t>
  </si>
  <si>
    <t>1 -  Implantar o PJe em 100% dos órgãos julgadores até 2018</t>
  </si>
  <si>
    <t>2 - Implantar o PJe em 100% dos processos novos até 2018</t>
  </si>
  <si>
    <t xml:space="preserve">TOTAL DE EXECUÇÃO DA ESTRATÉGIA ATÉ NOVEMBRO DE 2017 (%)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</si>
</sst>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[$R$-416]&quot; &quot;#,##0.00;[Red]&quot;-&quot;[$R$-416]&quot; &quot;#,##0.00"/>
  </numFmts>
  <fonts count="27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Arial1"/>
    </font>
    <font>
      <sz val="10"/>
      <name val="Arial"/>
      <family val="2"/>
      <charset val="1"/>
    </font>
    <font>
      <b/>
      <sz val="11"/>
      <color rgb="FFFF9900"/>
      <name val="Calibri"/>
      <family val="2"/>
    </font>
    <font>
      <sz val="11"/>
      <color rgb="FF333399"/>
      <name val="Calibri"/>
      <family val="2"/>
    </font>
    <font>
      <b/>
      <i/>
      <sz val="16"/>
      <color theme="1"/>
      <name val="Arial1"/>
    </font>
    <font>
      <sz val="11"/>
      <color rgb="FF800080"/>
      <name val="Calibri"/>
      <family val="2"/>
    </font>
    <font>
      <sz val="10"/>
      <color theme="1"/>
      <name val="Arial1"/>
    </font>
    <font>
      <b/>
      <i/>
      <u/>
      <sz val="11"/>
      <color theme="1"/>
      <name val="Arial1"/>
    </font>
    <font>
      <b/>
      <sz val="11"/>
      <color rgb="FF333333"/>
      <name val="Calibri"/>
      <family val="2"/>
    </font>
    <font>
      <sz val="11"/>
      <color rgb="FFFF0000"/>
      <name val="Calibri"/>
      <family val="2"/>
    </font>
    <font>
      <i/>
      <sz val="11"/>
      <color rgb="FF808080"/>
      <name val="Calibri"/>
      <family val="2"/>
    </font>
    <font>
      <b/>
      <sz val="18"/>
      <color rgb="FF333399"/>
      <name val="Cambria"/>
      <family val="1"/>
    </font>
    <font>
      <b/>
      <sz val="11"/>
      <color rgb="FF000000"/>
      <name val="Calibri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6"/>
      <color theme="4" tint="-0.249977111117893"/>
      <name val="Calibri"/>
      <family val="2"/>
      <scheme val="minor"/>
    </font>
    <font>
      <b/>
      <sz val="16"/>
      <color theme="9" tint="-0.249977111117893"/>
      <name val="Calibri"/>
      <family val="2"/>
      <scheme val="minor"/>
    </font>
    <font>
      <sz val="12"/>
      <color theme="1"/>
      <name val="Arial"/>
      <family val="2"/>
    </font>
    <font>
      <sz val="12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FCC99"/>
        <bgColor rgb="FFFFCC99"/>
      </patternFill>
    </fill>
    <fill>
      <patternFill patternType="solid">
        <fgColor rgb="FFFFFFCC"/>
        <bgColor rgb="FFFFFFCC"/>
      </patternFill>
    </fill>
    <fill>
      <patternFill patternType="solid">
        <fgColor rgb="FFFF99CC"/>
        <bgColor rgb="FFFF99CC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 style="thin">
        <color rgb="FF33CCCC"/>
      </top>
      <bottom style="double">
        <color rgb="FF33CC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9">
    <xf numFmtId="0" fontId="0" fillId="0" borderId="0"/>
    <xf numFmtId="0" fontId="2" fillId="0" borderId="0"/>
    <xf numFmtId="0" fontId="4" fillId="3" borderId="5"/>
    <xf numFmtId="0" fontId="5" fillId="4" borderId="5"/>
    <xf numFmtId="0" fontId="6" fillId="0" borderId="0">
      <alignment horizontal="center"/>
    </xf>
    <xf numFmtId="0" fontId="6" fillId="0" borderId="0">
      <alignment horizontal="center" textRotation="90"/>
    </xf>
    <xf numFmtId="0" fontId="7" fillId="6" borderId="0"/>
    <xf numFmtId="0" fontId="3" fillId="0" borderId="0"/>
    <xf numFmtId="0" fontId="8" fillId="5" borderId="6"/>
    <xf numFmtId="0" fontId="9" fillId="0" borderId="0"/>
    <xf numFmtId="164" fontId="9" fillId="0" borderId="0"/>
    <xf numFmtId="0" fontId="10" fillId="3" borderId="7"/>
    <xf numFmtId="0" fontId="11" fillId="0" borderId="0"/>
    <xf numFmtId="0" fontId="12" fillId="0" borderId="0"/>
    <xf numFmtId="0" fontId="13" fillId="0" borderId="0"/>
    <xf numFmtId="0" fontId="14" fillId="0" borderId="8"/>
    <xf numFmtId="43" fontId="16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</cellStyleXfs>
  <cellXfs count="182">
    <xf numFmtId="0" fontId="0" fillId="0" borderId="0" xfId="0"/>
    <xf numFmtId="0" fontId="0" fillId="0" borderId="1" xfId="0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0" fillId="0" borderId="1" xfId="0" quotePrefix="1" applyFill="1" applyBorder="1" applyAlignment="1">
      <alignment vertical="center" wrapText="1"/>
    </xf>
    <xf numFmtId="0" fontId="0" fillId="0" borderId="0" xfId="0" applyAlignment="1">
      <alignment vertical="center"/>
    </xf>
    <xf numFmtId="43" fontId="0" fillId="0" borderId="1" xfId="16" applyFont="1" applyFill="1" applyBorder="1" applyAlignment="1">
      <alignment vertical="center" wrapText="1"/>
    </xf>
    <xf numFmtId="43" fontId="0" fillId="0" borderId="1" xfId="16" applyFont="1" applyBorder="1" applyAlignment="1">
      <alignment vertical="center" wrapText="1"/>
    </xf>
    <xf numFmtId="43" fontId="0" fillId="0" borderId="1" xfId="16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0" xfId="0" quotePrefix="1" applyFill="1" applyBorder="1" applyAlignment="1">
      <alignment vertical="center" wrapText="1"/>
    </xf>
    <xf numFmtId="0" fontId="0" fillId="0" borderId="10" xfId="0" quotePrefix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vertical="center" wrapText="1"/>
    </xf>
    <xf numFmtId="0" fontId="18" fillId="0" borderId="10" xfId="0" applyFont="1" applyFill="1" applyBorder="1" applyAlignment="1">
      <alignment horizontal="center" vertical="center" wrapText="1"/>
    </xf>
    <xf numFmtId="1" fontId="17" fillId="2" borderId="13" xfId="0" applyNumberFormat="1" applyFont="1" applyFill="1" applyBorder="1" applyAlignment="1">
      <alignment horizontal="center" vertical="center"/>
    </xf>
    <xf numFmtId="17" fontId="0" fillId="0" borderId="1" xfId="0" applyNumberFormat="1" applyBorder="1" applyAlignment="1">
      <alignment horizontal="center" vertical="center" wrapText="1"/>
    </xf>
    <xf numFmtId="17" fontId="0" fillId="0" borderId="10" xfId="0" applyNumberFormat="1" applyBorder="1" applyAlignment="1">
      <alignment horizontal="center" vertical="center" wrapText="1"/>
    </xf>
    <xf numFmtId="17" fontId="0" fillId="0" borderId="10" xfId="0" applyNumberFormat="1" applyFill="1" applyBorder="1" applyAlignment="1">
      <alignment horizontal="center" vertical="center" wrapText="1"/>
    </xf>
    <xf numFmtId="1" fontId="0" fillId="0" borderId="10" xfId="0" applyNumberForma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0" fillId="0" borderId="9" xfId="0" applyFill="1" applyBorder="1" applyAlignment="1">
      <alignment vertical="center" wrapText="1"/>
    </xf>
    <xf numFmtId="1" fontId="0" fillId="0" borderId="9" xfId="0" applyNumberFormat="1" applyFill="1" applyBorder="1" applyAlignment="1">
      <alignment horizontal="center" vertical="center" wrapText="1"/>
    </xf>
    <xf numFmtId="17" fontId="0" fillId="0" borderId="1" xfId="0" applyNumberFormat="1" applyFill="1" applyBorder="1" applyAlignment="1">
      <alignment horizontal="center" vertical="center" wrapText="1"/>
    </xf>
    <xf numFmtId="1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17" fontId="0" fillId="0" borderId="1" xfId="0" applyNumberFormat="1" applyFill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 vertical="center"/>
    </xf>
    <xf numFmtId="0" fontId="0" fillId="0" borderId="3" xfId="0" applyFill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17" fontId="0" fillId="0" borderId="3" xfId="0" applyNumberFormat="1" applyBorder="1" applyAlignment="1">
      <alignment horizontal="center" vertical="center" wrapText="1"/>
    </xf>
    <xf numFmtId="1" fontId="0" fillId="0" borderId="3" xfId="0" applyNumberFormat="1" applyBorder="1" applyAlignment="1">
      <alignment horizontal="center" vertical="center" wrapText="1"/>
    </xf>
    <xf numFmtId="17" fontId="0" fillId="0" borderId="1" xfId="16" applyNumberFormat="1" applyFont="1" applyBorder="1" applyAlignment="1">
      <alignment horizontal="center" vertical="center" wrapText="1"/>
    </xf>
    <xf numFmtId="0" fontId="0" fillId="0" borderId="1" xfId="16" applyNumberFormat="1" applyFont="1" applyBorder="1" applyAlignment="1">
      <alignment vertical="center" wrapText="1"/>
    </xf>
    <xf numFmtId="9" fontId="0" fillId="0" borderId="1" xfId="16" applyNumberFormat="1" applyFont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17" fontId="0" fillId="0" borderId="9" xfId="0" applyNumberForma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/>
    </xf>
    <xf numFmtId="17" fontId="0" fillId="0" borderId="10" xfId="0" applyNumberFormat="1" applyFill="1" applyBorder="1" applyAlignment="1">
      <alignment horizontal="center" vertical="center"/>
    </xf>
    <xf numFmtId="1" fontId="0" fillId="0" borderId="10" xfId="0" applyNumberFormat="1" applyFill="1" applyBorder="1" applyAlignment="1">
      <alignment horizontal="center" vertical="center"/>
    </xf>
    <xf numFmtId="0" fontId="0" fillId="0" borderId="3" xfId="0" applyFill="1" applyBorder="1" applyAlignment="1">
      <alignment vertical="center"/>
    </xf>
    <xf numFmtId="17" fontId="0" fillId="0" borderId="3" xfId="0" applyNumberFormat="1" applyFill="1" applyBorder="1" applyAlignment="1">
      <alignment horizontal="center" vertical="center"/>
    </xf>
    <xf numFmtId="1" fontId="0" fillId="0" borderId="3" xfId="0" applyNumberFormat="1" applyFill="1" applyBorder="1" applyAlignment="1">
      <alignment horizontal="center" vertical="center"/>
    </xf>
    <xf numFmtId="43" fontId="0" fillId="0" borderId="1" xfId="16" applyFont="1" applyFill="1" applyBorder="1" applyAlignment="1">
      <alignment horizontal="center" vertical="center" wrapText="1"/>
    </xf>
    <xf numFmtId="43" fontId="0" fillId="0" borderId="1" xfId="16" applyFont="1" applyFill="1" applyBorder="1" applyAlignment="1">
      <alignment vertical="center"/>
    </xf>
    <xf numFmtId="43" fontId="0" fillId="0" borderId="1" xfId="16" applyFont="1" applyFill="1" applyBorder="1" applyAlignment="1">
      <alignment horizontal="center" vertical="center"/>
    </xf>
    <xf numFmtId="0" fontId="0" fillId="0" borderId="9" xfId="0" applyFill="1" applyBorder="1" applyAlignment="1">
      <alignment vertical="center"/>
    </xf>
    <xf numFmtId="17" fontId="0" fillId="0" borderId="9" xfId="0" applyNumberFormat="1" applyFill="1" applyBorder="1" applyAlignment="1">
      <alignment horizontal="center" vertical="center"/>
    </xf>
    <xf numFmtId="1" fontId="0" fillId="0" borderId="9" xfId="0" applyNumberFormat="1" applyFill="1" applyBorder="1" applyAlignment="1">
      <alignment horizontal="center" vertical="center"/>
    </xf>
    <xf numFmtId="43" fontId="0" fillId="0" borderId="3" xfId="16" applyFont="1" applyBorder="1" applyAlignment="1">
      <alignment vertical="center" wrapText="1"/>
    </xf>
    <xf numFmtId="0" fontId="0" fillId="0" borderId="3" xfId="16" applyNumberFormat="1" applyFont="1" applyBorder="1" applyAlignment="1">
      <alignment vertical="center" wrapText="1"/>
    </xf>
    <xf numFmtId="43" fontId="0" fillId="0" borderId="9" xfId="16" applyFont="1" applyFill="1" applyBorder="1" applyAlignment="1">
      <alignment vertical="center" wrapText="1"/>
    </xf>
    <xf numFmtId="43" fontId="0" fillId="0" borderId="9" xfId="16" applyFont="1" applyBorder="1" applyAlignment="1">
      <alignment horizontal="center" vertical="center" wrapText="1"/>
    </xf>
    <xf numFmtId="43" fontId="0" fillId="0" borderId="9" xfId="16" applyFont="1" applyBorder="1" applyAlignment="1">
      <alignment vertical="center" wrapText="1"/>
    </xf>
    <xf numFmtId="17" fontId="0" fillId="0" borderId="9" xfId="16" applyNumberFormat="1" applyFont="1" applyBorder="1" applyAlignment="1">
      <alignment horizontal="center" vertical="center" wrapText="1"/>
    </xf>
    <xf numFmtId="0" fontId="0" fillId="0" borderId="9" xfId="16" applyNumberFormat="1" applyFont="1" applyBorder="1" applyAlignment="1">
      <alignment vertical="center" wrapText="1"/>
    </xf>
    <xf numFmtId="0" fontId="22" fillId="0" borderId="1" xfId="1" applyFont="1" applyFill="1" applyBorder="1" applyAlignment="1">
      <alignment horizontal="justify" vertical="center" wrapText="1"/>
    </xf>
    <xf numFmtId="0" fontId="21" fillId="0" borderId="1" xfId="1" applyFont="1" applyFill="1" applyBorder="1" applyAlignment="1">
      <alignment horizontal="left" vertical="center" wrapText="1"/>
    </xf>
    <xf numFmtId="0" fontId="21" fillId="0" borderId="1" xfId="1" applyFont="1" applyFill="1" applyBorder="1" applyAlignment="1">
      <alignment horizontal="justify" vertical="center" wrapText="1"/>
    </xf>
    <xf numFmtId="0" fontId="24" fillId="0" borderId="1" xfId="0" applyFont="1" applyFill="1" applyBorder="1" applyAlignment="1">
      <alignment vertical="center" wrapText="1"/>
    </xf>
    <xf numFmtId="0" fontId="24" fillId="0" borderId="1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vertical="center" wrapText="1"/>
    </xf>
    <xf numFmtId="0" fontId="24" fillId="0" borderId="9" xfId="0" applyFont="1" applyFill="1" applyBorder="1" applyAlignment="1">
      <alignment vertical="center" wrapText="1"/>
    </xf>
    <xf numFmtId="0" fontId="25" fillId="2" borderId="4" xfId="0" applyFont="1" applyFill="1" applyBorder="1" applyAlignment="1">
      <alignment vertical="center" wrapText="1"/>
    </xf>
    <xf numFmtId="43" fontId="23" fillId="0" borderId="1" xfId="16" applyFont="1" applyFill="1" applyBorder="1" applyAlignment="1">
      <alignment horizontal="center" vertical="center" wrapText="1"/>
    </xf>
    <xf numFmtId="17" fontId="23" fillId="0" borderId="1" xfId="16" applyNumberFormat="1" applyFont="1" applyFill="1" applyBorder="1" applyAlignment="1">
      <alignment horizontal="center" vertical="center" wrapText="1"/>
    </xf>
    <xf numFmtId="43" fontId="23" fillId="0" borderId="1" xfId="16" applyFont="1" applyFill="1" applyBorder="1" applyAlignment="1">
      <alignment vertical="center" wrapText="1"/>
    </xf>
    <xf numFmtId="9" fontId="23" fillId="0" borderId="1" xfId="16" applyNumberFormat="1" applyFont="1" applyFill="1" applyBorder="1" applyAlignment="1">
      <alignment horizontal="center" vertical="center" wrapText="1"/>
    </xf>
    <xf numFmtId="1" fontId="23" fillId="0" borderId="1" xfId="0" applyNumberFormat="1" applyFont="1" applyFill="1" applyBorder="1" applyAlignment="1">
      <alignment horizontal="center" vertical="center" wrapText="1"/>
    </xf>
    <xf numFmtId="17" fontId="23" fillId="0" borderId="1" xfId="0" applyNumberFormat="1" applyFont="1" applyFill="1" applyBorder="1" applyAlignment="1">
      <alignment horizontal="center" vertical="center" wrapText="1"/>
    </xf>
    <xf numFmtId="0" fontId="24" fillId="0" borderId="25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17" fontId="24" fillId="0" borderId="1" xfId="0" applyNumberFormat="1" applyFont="1" applyFill="1" applyBorder="1" applyAlignment="1">
      <alignment horizontal="center" vertical="center" wrapText="1"/>
    </xf>
    <xf numFmtId="1" fontId="24" fillId="0" borderId="1" xfId="0" applyNumberFormat="1" applyFont="1" applyFill="1" applyBorder="1" applyAlignment="1">
      <alignment horizontal="center" vertical="center" wrapText="1"/>
    </xf>
    <xf numFmtId="1" fontId="24" fillId="0" borderId="26" xfId="0" applyNumberFormat="1" applyFont="1" applyBorder="1" applyAlignment="1">
      <alignment horizontal="center" vertical="center" wrapText="1"/>
    </xf>
    <xf numFmtId="1" fontId="24" fillId="0" borderId="26" xfId="0" applyNumberFormat="1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/>
    </xf>
    <xf numFmtId="17" fontId="23" fillId="0" borderId="1" xfId="0" applyNumberFormat="1" applyFont="1" applyFill="1" applyBorder="1" applyAlignment="1">
      <alignment horizontal="center" vertical="center"/>
    </xf>
    <xf numFmtId="1" fontId="23" fillId="0" borderId="1" xfId="0" applyNumberFormat="1" applyFont="1" applyFill="1" applyBorder="1" applyAlignment="1">
      <alignment horizontal="center" vertical="center"/>
    </xf>
    <xf numFmtId="0" fontId="24" fillId="0" borderId="27" xfId="0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left" vertical="center" wrapText="1"/>
    </xf>
    <xf numFmtId="0" fontId="24" fillId="0" borderId="9" xfId="0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/>
    </xf>
    <xf numFmtId="17" fontId="24" fillId="0" borderId="9" xfId="0" applyNumberFormat="1" applyFont="1" applyFill="1" applyBorder="1" applyAlignment="1">
      <alignment horizontal="center" vertical="center"/>
    </xf>
    <xf numFmtId="43" fontId="24" fillId="0" borderId="9" xfId="16" applyFont="1" applyFill="1" applyBorder="1" applyAlignment="1">
      <alignment horizontal="center" vertical="center" wrapText="1"/>
    </xf>
    <xf numFmtId="1" fontId="24" fillId="0" borderId="9" xfId="0" applyNumberFormat="1" applyFont="1" applyFill="1" applyBorder="1" applyAlignment="1">
      <alignment horizontal="center" vertical="center"/>
    </xf>
    <xf numFmtId="1" fontId="24" fillId="0" borderId="28" xfId="0" applyNumberFormat="1" applyFont="1" applyBorder="1" applyAlignment="1">
      <alignment horizontal="center" vertical="center"/>
    </xf>
    <xf numFmtId="1" fontId="26" fillId="2" borderId="13" xfId="0" applyNumberFormat="1" applyFont="1" applyFill="1" applyBorder="1" applyAlignment="1">
      <alignment horizontal="center" vertical="center"/>
    </xf>
    <xf numFmtId="1" fontId="23" fillId="0" borderId="26" xfId="0" applyNumberFormat="1" applyFont="1" applyBorder="1" applyAlignment="1">
      <alignment horizontal="center" vertical="center"/>
    </xf>
    <xf numFmtId="0" fontId="23" fillId="0" borderId="25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left" vertical="center" wrapText="1"/>
    </xf>
    <xf numFmtId="0" fontId="25" fillId="2" borderId="4" xfId="0" applyFont="1" applyFill="1" applyBorder="1" applyAlignment="1">
      <alignment horizontal="center" vertical="center" wrapText="1"/>
    </xf>
    <xf numFmtId="1" fontId="23" fillId="0" borderId="26" xfId="0" applyNumberFormat="1" applyFont="1" applyBorder="1" applyAlignment="1">
      <alignment horizontal="center" vertical="center" wrapText="1"/>
    </xf>
    <xf numFmtId="0" fontId="23" fillId="0" borderId="25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 wrapText="1"/>
    </xf>
    <xf numFmtId="1" fontId="0" fillId="0" borderId="9" xfId="0" applyNumberForma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25" fillId="2" borderId="4" xfId="0" applyFont="1" applyFill="1" applyBorder="1" applyAlignment="1">
      <alignment horizontal="center" vertical="center" wrapText="1"/>
    </xf>
    <xf numFmtId="0" fontId="23" fillId="0" borderId="25" xfId="16" applyNumberFormat="1" applyFont="1" applyFill="1" applyBorder="1" applyAlignment="1">
      <alignment horizontal="center" vertical="center" wrapText="1"/>
    </xf>
    <xf numFmtId="1" fontId="23" fillId="0" borderId="26" xfId="0" applyNumberFormat="1" applyFont="1" applyBorder="1" applyAlignment="1">
      <alignment horizontal="center" vertical="center" wrapText="1"/>
    </xf>
    <xf numFmtId="0" fontId="23" fillId="0" borderId="25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left" vertical="center" wrapText="1"/>
    </xf>
    <xf numFmtId="1" fontId="23" fillId="0" borderId="29" xfId="0" applyNumberFormat="1" applyFont="1" applyBorder="1" applyAlignment="1">
      <alignment horizontal="center" vertical="center" wrapText="1"/>
    </xf>
    <xf numFmtId="1" fontId="23" fillId="0" borderId="30" xfId="0" applyNumberFormat="1" applyFont="1" applyBorder="1" applyAlignment="1">
      <alignment horizontal="center" vertical="center" wrapText="1"/>
    </xf>
    <xf numFmtId="43" fontId="23" fillId="0" borderId="11" xfId="16" applyFont="1" applyFill="1" applyBorder="1" applyAlignment="1">
      <alignment horizontal="center" vertical="center" wrapText="1"/>
    </xf>
    <xf numFmtId="43" fontId="23" fillId="0" borderId="3" xfId="16" applyFont="1" applyFill="1" applyBorder="1" applyAlignment="1">
      <alignment horizontal="center" vertical="center" wrapText="1"/>
    </xf>
    <xf numFmtId="0" fontId="26" fillId="2" borderId="17" xfId="0" applyFont="1" applyFill="1" applyBorder="1" applyAlignment="1">
      <alignment horizontal="right" vertical="center"/>
    </xf>
    <xf numFmtId="0" fontId="26" fillId="2" borderId="18" xfId="0" applyFont="1" applyFill="1" applyBorder="1" applyAlignment="1">
      <alignment horizontal="right" vertical="center"/>
    </xf>
    <xf numFmtId="0" fontId="26" fillId="2" borderId="19" xfId="0" applyFont="1" applyFill="1" applyBorder="1" applyAlignment="1">
      <alignment horizontal="right" vertical="center"/>
    </xf>
    <xf numFmtId="0" fontId="23" fillId="0" borderId="25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 wrapText="1"/>
    </xf>
    <xf numFmtId="1" fontId="24" fillId="0" borderId="26" xfId="0" applyNumberFormat="1" applyFont="1" applyFill="1" applyBorder="1" applyAlignment="1">
      <alignment horizontal="center" vertical="center"/>
    </xf>
    <xf numFmtId="0" fontId="17" fillId="2" borderId="17" xfId="0" applyFont="1" applyFill="1" applyBorder="1" applyAlignment="1">
      <alignment horizontal="right" vertical="center"/>
    </xf>
    <xf numFmtId="0" fontId="17" fillId="2" borderId="18" xfId="0" applyFont="1" applyFill="1" applyBorder="1" applyAlignment="1">
      <alignment horizontal="right" vertical="center"/>
    </xf>
    <xf numFmtId="0" fontId="17" fillId="2" borderId="19" xfId="0" applyFont="1" applyFill="1" applyBorder="1" applyAlignment="1">
      <alignment horizontal="right" vertical="center"/>
    </xf>
    <xf numFmtId="0" fontId="0" fillId="0" borderId="10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9" xfId="0" applyFill="1" applyBorder="1" applyAlignment="1">
      <alignment horizontal="left" vertical="center" wrapText="1"/>
    </xf>
    <xf numFmtId="1" fontId="0" fillId="0" borderId="10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" fontId="0" fillId="0" borderId="9" xfId="0" applyNumberFormat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1" fontId="15" fillId="0" borderId="11" xfId="0" applyNumberFormat="1" applyFont="1" applyFill="1" applyBorder="1" applyAlignment="1">
      <alignment horizontal="center" vertical="center"/>
    </xf>
    <xf numFmtId="1" fontId="15" fillId="0" borderId="4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left" vertical="center" wrapText="1"/>
    </xf>
    <xf numFmtId="1" fontId="0" fillId="0" borderId="10" xfId="0" applyNumberFormat="1" applyBorder="1" applyAlignment="1">
      <alignment horizontal="center" vertical="center" wrapText="1"/>
    </xf>
    <xf numFmtId="1" fontId="0" fillId="0" borderId="4" xfId="0" applyNumberFormat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0" fontId="0" fillId="0" borderId="3" xfId="0" applyFill="1" applyBorder="1" applyAlignment="1">
      <alignment horizontal="left" vertical="center" wrapText="1"/>
    </xf>
    <xf numFmtId="1" fontId="0" fillId="0" borderId="3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1" fontId="0" fillId="0" borderId="9" xfId="0" applyNumberForma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1" xfId="0" applyFill="1" applyBorder="1" applyAlignment="1">
      <alignment horizontal="left" vertical="center" wrapText="1"/>
    </xf>
    <xf numFmtId="1" fontId="0" fillId="0" borderId="11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left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left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16" applyNumberFormat="1" applyFont="1" applyBorder="1" applyAlignment="1">
      <alignment horizontal="center" vertical="center" wrapText="1"/>
    </xf>
    <xf numFmtId="43" fontId="0" fillId="0" borderId="2" xfId="16" applyFont="1" applyBorder="1" applyAlignment="1">
      <alignment horizontal="left" vertical="center" wrapText="1"/>
    </xf>
    <xf numFmtId="43" fontId="0" fillId="0" borderId="4" xfId="16" applyFont="1" applyBorder="1" applyAlignment="1">
      <alignment horizontal="left" vertical="center" wrapText="1"/>
    </xf>
    <xf numFmtId="43" fontId="0" fillId="0" borderId="12" xfId="16" applyFont="1" applyBorder="1" applyAlignment="1">
      <alignment horizontal="left" vertical="center" wrapText="1"/>
    </xf>
  </cellXfs>
  <cellStyles count="39">
    <cellStyle name="Cálculo 2" xfId="2" xr:uid="{00000000-0005-0000-0000-000000000000}"/>
    <cellStyle name="Comma" xfId="16" builtinId="3"/>
    <cellStyle name="Entrada 2" xfId="3" xr:uid="{00000000-0005-0000-0000-000001000000}"/>
    <cellStyle name="Heading" xfId="4" xr:uid="{00000000-0005-0000-0000-000002000000}"/>
    <cellStyle name="Heading1" xfId="5" xr:uid="{00000000-0005-0000-0000-000003000000}"/>
    <cellStyle name="Incorreto 2" xfId="6" xr:uid="{00000000-0005-0000-0000-000004000000}"/>
    <cellStyle name="Normal" xfId="0" builtinId="0"/>
    <cellStyle name="Normal 2" xfId="7" xr:uid="{00000000-0005-0000-0000-000006000000}"/>
    <cellStyle name="Normal 3" xfId="1" xr:uid="{00000000-0005-0000-0000-000007000000}"/>
    <cellStyle name="Normal 4" xfId="17" xr:uid="{00000000-0005-0000-0000-000008000000}"/>
    <cellStyle name="Normal 4 2" xfId="19" xr:uid="{00000000-0005-0000-0000-000009000000}"/>
    <cellStyle name="Normal 4 2 2" xfId="33" xr:uid="{00000000-0005-0000-0000-00000A000000}"/>
    <cellStyle name="Normal 4 3" xfId="21" xr:uid="{00000000-0005-0000-0000-00000B000000}"/>
    <cellStyle name="Normal 4 3 2" xfId="35" xr:uid="{00000000-0005-0000-0000-00000C000000}"/>
    <cellStyle name="Normal 4 4" xfId="23" xr:uid="{00000000-0005-0000-0000-00000D000000}"/>
    <cellStyle name="Normal 4 4 2" xfId="37" xr:uid="{00000000-0005-0000-0000-00000E000000}"/>
    <cellStyle name="Normal 4 5" xfId="25" xr:uid="{00000000-0005-0000-0000-00000F000000}"/>
    <cellStyle name="Normal 4 6" xfId="27" xr:uid="{00000000-0005-0000-0000-000010000000}"/>
    <cellStyle name="Normal 4 7" xfId="29" xr:uid="{00000000-0005-0000-0000-000011000000}"/>
    <cellStyle name="Normal 4 8" xfId="31" xr:uid="{00000000-0005-0000-0000-000012000000}"/>
    <cellStyle name="Nota 2" xfId="8" xr:uid="{00000000-0005-0000-0000-000013000000}"/>
    <cellStyle name="Result" xfId="9" xr:uid="{00000000-0005-0000-0000-000014000000}"/>
    <cellStyle name="Result2" xfId="10" xr:uid="{00000000-0005-0000-0000-000015000000}"/>
    <cellStyle name="Saída 2" xfId="11" xr:uid="{00000000-0005-0000-0000-000016000000}"/>
    <cellStyle name="Separador de milhares 2" xfId="18" xr:uid="{00000000-0005-0000-0000-000018000000}"/>
    <cellStyle name="Separador de milhares 2 2" xfId="20" xr:uid="{00000000-0005-0000-0000-000019000000}"/>
    <cellStyle name="Separador de milhares 2 2 2" xfId="34" xr:uid="{00000000-0005-0000-0000-00001A000000}"/>
    <cellStyle name="Separador de milhares 2 3" xfId="22" xr:uid="{00000000-0005-0000-0000-00001B000000}"/>
    <cellStyle name="Separador de milhares 2 3 2" xfId="36" xr:uid="{00000000-0005-0000-0000-00001C000000}"/>
    <cellStyle name="Separador de milhares 2 4" xfId="24" xr:uid="{00000000-0005-0000-0000-00001D000000}"/>
    <cellStyle name="Separador de milhares 2 4 2" xfId="38" xr:uid="{00000000-0005-0000-0000-00001E000000}"/>
    <cellStyle name="Separador de milhares 2 5" xfId="26" xr:uid="{00000000-0005-0000-0000-00001F000000}"/>
    <cellStyle name="Separador de milhares 2 6" xfId="28" xr:uid="{00000000-0005-0000-0000-000020000000}"/>
    <cellStyle name="Separador de milhares 2 7" xfId="30" xr:uid="{00000000-0005-0000-0000-000021000000}"/>
    <cellStyle name="Separador de milhares 2 8" xfId="32" xr:uid="{00000000-0005-0000-0000-000022000000}"/>
    <cellStyle name="Texto de Aviso 2" xfId="12" xr:uid="{00000000-0005-0000-0000-000023000000}"/>
    <cellStyle name="Texto Explicativo 2" xfId="13" xr:uid="{00000000-0005-0000-0000-000024000000}"/>
    <cellStyle name="Título 5" xfId="14" xr:uid="{00000000-0005-0000-0000-000025000000}"/>
    <cellStyle name="Total 2" xfId="15" xr:uid="{00000000-0005-0000-0000-00002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3"/>
  <sheetViews>
    <sheetView tabSelected="1" view="pageBreakPreview" zoomScale="70" zoomScaleNormal="80" zoomScaleSheetLayoutView="70" workbookViewId="0">
      <pane ySplit="3" topLeftCell="A12" activePane="bottomLeft" state="frozen"/>
      <selection pane="bottomLeft" activeCell="E13" sqref="E13"/>
    </sheetView>
  </sheetViews>
  <sheetFormatPr defaultColWidth="9.140625" defaultRowHeight="30.2" customHeight="1"/>
  <cols>
    <col min="1" max="1" width="9.7109375" style="4" customWidth="1"/>
    <col min="2" max="2" width="43.7109375" style="4" customWidth="1"/>
    <col min="3" max="3" width="82.7109375" style="4" customWidth="1"/>
    <col min="4" max="4" width="17.7109375" style="4" hidden="1" customWidth="1"/>
    <col min="5" max="5" width="28.28515625" style="4" customWidth="1"/>
    <col min="6" max="6" width="16.28515625" style="4" hidden="1" customWidth="1"/>
    <col min="7" max="8" width="21.28515625" style="4" hidden="1" customWidth="1"/>
    <col min="9" max="9" width="18.5703125" style="4" hidden="1" customWidth="1"/>
    <col min="10" max="10" width="17.85546875" style="4" hidden="1" customWidth="1"/>
    <col min="11" max="11" width="9.140625" style="4" hidden="1" customWidth="1"/>
    <col min="12" max="12" width="13.5703125" style="4" customWidth="1"/>
    <col min="13" max="13" width="12.85546875" style="4" customWidth="1"/>
    <col min="14" max="14" width="15.7109375" style="4" customWidth="1"/>
    <col min="15" max="15" width="14.140625" style="11" customWidth="1"/>
    <col min="16" max="16384" width="9.140625" style="4"/>
  </cols>
  <sheetData>
    <row r="1" spans="1:16" ht="46.5" customHeight="1">
      <c r="A1" s="112" t="s">
        <v>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4"/>
    </row>
    <row r="2" spans="1:16" ht="33.75" customHeight="1" thickBot="1">
      <c r="A2" s="115"/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7"/>
    </row>
    <row r="3" spans="1:16" ht="63" customHeight="1" thickBot="1">
      <c r="A3" s="64"/>
      <c r="B3" s="93" t="s">
        <v>1</v>
      </c>
      <c r="C3" s="93" t="s">
        <v>2</v>
      </c>
      <c r="D3" s="93" t="s">
        <v>3</v>
      </c>
      <c r="E3" s="93" t="s">
        <v>4</v>
      </c>
      <c r="F3" s="93" t="s">
        <v>5</v>
      </c>
      <c r="G3" s="93" t="s">
        <v>6</v>
      </c>
      <c r="H3" s="93" t="s">
        <v>7</v>
      </c>
      <c r="I3" s="93" t="s">
        <v>8</v>
      </c>
      <c r="J3" s="118" t="s">
        <v>9</v>
      </c>
      <c r="K3" s="118"/>
      <c r="L3" s="93" t="s">
        <v>3</v>
      </c>
      <c r="M3" s="93" t="s">
        <v>10</v>
      </c>
      <c r="N3" s="93" t="s">
        <v>11</v>
      </c>
      <c r="O3" s="93" t="s">
        <v>12</v>
      </c>
    </row>
    <row r="4" spans="1:16" ht="40.5" customHeight="1">
      <c r="A4" s="119">
        <v>1</v>
      </c>
      <c r="B4" s="125" t="s">
        <v>13</v>
      </c>
      <c r="C4" s="57" t="s">
        <v>14</v>
      </c>
      <c r="D4" s="65" t="s">
        <v>15</v>
      </c>
      <c r="E4" s="65" t="s">
        <v>16</v>
      </c>
      <c r="F4" s="66">
        <v>43435</v>
      </c>
      <c r="G4" s="65" t="s">
        <v>15</v>
      </c>
      <c r="H4" s="67" t="s">
        <v>17</v>
      </c>
      <c r="I4" s="67" t="s">
        <v>18</v>
      </c>
      <c r="J4" s="68">
        <v>1</v>
      </c>
      <c r="K4" s="65"/>
      <c r="L4" s="65" t="s">
        <v>19</v>
      </c>
      <c r="M4" s="69">
        <v>100</v>
      </c>
      <c r="N4" s="69">
        <v>3</v>
      </c>
      <c r="O4" s="123">
        <f>((M4*N4)+(M5*N5))/SUM(N4:N5)</f>
        <v>97.5</v>
      </c>
    </row>
    <row r="5" spans="1:16" ht="43.5" customHeight="1">
      <c r="A5" s="119"/>
      <c r="B5" s="126"/>
      <c r="C5" s="58" t="s">
        <v>20</v>
      </c>
      <c r="D5" s="65" t="s">
        <v>15</v>
      </c>
      <c r="E5" s="65" t="s">
        <v>21</v>
      </c>
      <c r="F5" s="66">
        <v>44166</v>
      </c>
      <c r="G5" s="65" t="s">
        <v>22</v>
      </c>
      <c r="H5" s="67" t="s">
        <v>23</v>
      </c>
      <c r="I5" s="67" t="s">
        <v>24</v>
      </c>
      <c r="J5" s="67" t="s">
        <v>25</v>
      </c>
      <c r="K5" s="67"/>
      <c r="L5" s="65" t="s">
        <v>19</v>
      </c>
      <c r="M5" s="69">
        <v>90</v>
      </c>
      <c r="N5" s="69">
        <v>1</v>
      </c>
      <c r="O5" s="124"/>
    </row>
    <row r="6" spans="1:16" ht="197.25" customHeight="1">
      <c r="A6" s="121">
        <v>2</v>
      </c>
      <c r="B6" s="122" t="s">
        <v>26</v>
      </c>
      <c r="C6" s="59" t="s">
        <v>27</v>
      </c>
      <c r="D6" s="65" t="s">
        <v>15</v>
      </c>
      <c r="E6" s="91" t="s">
        <v>28</v>
      </c>
      <c r="F6" s="70">
        <v>43435</v>
      </c>
      <c r="G6" s="91" t="s">
        <v>29</v>
      </c>
      <c r="H6" s="62" t="s">
        <v>30</v>
      </c>
      <c r="I6" s="62" t="s">
        <v>31</v>
      </c>
      <c r="J6" s="62" t="s">
        <v>32</v>
      </c>
      <c r="K6" s="62"/>
      <c r="L6" s="65" t="s">
        <v>19</v>
      </c>
      <c r="M6" s="69">
        <v>100</v>
      </c>
      <c r="N6" s="69">
        <v>1</v>
      </c>
      <c r="O6" s="120">
        <f>((M6*N6)+(M7*N7))/SUM(N6:N7)</f>
        <v>100</v>
      </c>
    </row>
    <row r="7" spans="1:16" ht="194.25" customHeight="1">
      <c r="A7" s="121"/>
      <c r="B7" s="122"/>
      <c r="C7" s="58" t="s">
        <v>33</v>
      </c>
      <c r="D7" s="65" t="s">
        <v>15</v>
      </c>
      <c r="E7" s="91" t="s">
        <v>28</v>
      </c>
      <c r="F7" s="70">
        <v>43435</v>
      </c>
      <c r="G7" s="91" t="s">
        <v>29</v>
      </c>
      <c r="H7" s="62" t="s">
        <v>30</v>
      </c>
      <c r="I7" s="62" t="s">
        <v>34</v>
      </c>
      <c r="J7" s="62" t="s">
        <v>32</v>
      </c>
      <c r="K7" s="91"/>
      <c r="L7" s="65" t="s">
        <v>19</v>
      </c>
      <c r="M7" s="69">
        <v>100</v>
      </c>
      <c r="N7" s="69">
        <v>1</v>
      </c>
      <c r="O7" s="120"/>
    </row>
    <row r="8" spans="1:16" ht="98.45" customHeight="1">
      <c r="A8" s="95">
        <v>3</v>
      </c>
      <c r="B8" s="92" t="s">
        <v>35</v>
      </c>
      <c r="C8" s="59" t="s">
        <v>36</v>
      </c>
      <c r="D8" s="91" t="s">
        <v>15</v>
      </c>
      <c r="E8" s="91" t="s">
        <v>37</v>
      </c>
      <c r="F8" s="70">
        <v>44166</v>
      </c>
      <c r="G8" s="91" t="s">
        <v>22</v>
      </c>
      <c r="H8" s="62" t="s">
        <v>38</v>
      </c>
      <c r="I8" s="62" t="s">
        <v>39</v>
      </c>
      <c r="J8" s="62" t="s">
        <v>40</v>
      </c>
      <c r="K8" s="62"/>
      <c r="L8" s="65" t="s">
        <v>19</v>
      </c>
      <c r="M8" s="69">
        <v>60</v>
      </c>
      <c r="N8" s="69">
        <v>1</v>
      </c>
      <c r="O8" s="94">
        <v>60</v>
      </c>
    </row>
    <row r="9" spans="1:16" ht="90.4" customHeight="1">
      <c r="A9" s="71">
        <v>4</v>
      </c>
      <c r="B9" s="61" t="s">
        <v>41</v>
      </c>
      <c r="C9" s="60" t="s">
        <v>42</v>
      </c>
      <c r="D9" s="72"/>
      <c r="E9" s="91" t="s">
        <v>28</v>
      </c>
      <c r="F9" s="73"/>
      <c r="G9" s="72"/>
      <c r="H9" s="60"/>
      <c r="I9" s="60"/>
      <c r="J9" s="60"/>
      <c r="K9" s="60"/>
      <c r="L9" s="65" t="s">
        <v>19</v>
      </c>
      <c r="M9" s="74">
        <v>100</v>
      </c>
      <c r="N9" s="74">
        <v>1</v>
      </c>
      <c r="O9" s="75">
        <v>100</v>
      </c>
    </row>
    <row r="10" spans="1:16" ht="146.25" customHeight="1">
      <c r="A10" s="71">
        <v>5</v>
      </c>
      <c r="B10" s="61" t="s">
        <v>43</v>
      </c>
      <c r="C10" s="61" t="s">
        <v>44</v>
      </c>
      <c r="D10" s="72"/>
      <c r="E10" s="91" t="s">
        <v>28</v>
      </c>
      <c r="F10" s="73"/>
      <c r="G10" s="72"/>
      <c r="H10" s="60"/>
      <c r="I10" s="60"/>
      <c r="J10" s="60"/>
      <c r="K10" s="60"/>
      <c r="L10" s="65" t="s">
        <v>19</v>
      </c>
      <c r="M10" s="74">
        <v>100</v>
      </c>
      <c r="N10" s="74">
        <v>1</v>
      </c>
      <c r="O10" s="76">
        <v>100</v>
      </c>
    </row>
    <row r="11" spans="1:16" ht="55.5" customHeight="1">
      <c r="A11" s="71">
        <v>6</v>
      </c>
      <c r="B11" s="61" t="s">
        <v>45</v>
      </c>
      <c r="C11" s="60" t="s">
        <v>46</v>
      </c>
      <c r="D11" s="72"/>
      <c r="E11" s="72"/>
      <c r="F11" s="73"/>
      <c r="G11" s="72"/>
      <c r="H11" s="60"/>
      <c r="I11" s="60"/>
      <c r="J11" s="60"/>
      <c r="K11" s="60"/>
      <c r="L11" s="65" t="s">
        <v>19</v>
      </c>
      <c r="M11" s="74">
        <v>100</v>
      </c>
      <c r="N11" s="74">
        <v>1</v>
      </c>
      <c r="O11" s="75">
        <v>100</v>
      </c>
      <c r="P11" s="12"/>
    </row>
    <row r="12" spans="1:16" ht="110.85" customHeight="1">
      <c r="A12" s="71">
        <v>7</v>
      </c>
      <c r="B12" s="61" t="s">
        <v>47</v>
      </c>
      <c r="C12" s="60" t="s">
        <v>48</v>
      </c>
      <c r="D12" s="72"/>
      <c r="E12" s="91" t="s">
        <v>28</v>
      </c>
      <c r="F12" s="73"/>
      <c r="G12" s="72"/>
      <c r="H12" s="60"/>
      <c r="I12" s="60"/>
      <c r="J12" s="60"/>
      <c r="K12" s="60"/>
      <c r="L12" s="65" t="s">
        <v>19</v>
      </c>
      <c r="M12" s="74">
        <v>100</v>
      </c>
      <c r="N12" s="74">
        <v>1</v>
      </c>
      <c r="O12" s="75">
        <v>100</v>
      </c>
    </row>
    <row r="13" spans="1:16" ht="186.75" customHeight="1">
      <c r="A13" s="95">
        <v>8</v>
      </c>
      <c r="B13" s="92" t="s">
        <v>49</v>
      </c>
      <c r="C13" s="62" t="s">
        <v>33</v>
      </c>
      <c r="D13" s="91"/>
      <c r="E13" s="91" t="s">
        <v>28</v>
      </c>
      <c r="F13" s="70"/>
      <c r="G13" s="91"/>
      <c r="H13" s="62"/>
      <c r="I13" s="62"/>
      <c r="J13" s="62"/>
      <c r="K13" s="62"/>
      <c r="L13" s="65" t="s">
        <v>50</v>
      </c>
      <c r="M13" s="69">
        <v>100</v>
      </c>
      <c r="N13" s="69">
        <v>1</v>
      </c>
      <c r="O13" s="94">
        <v>100</v>
      </c>
    </row>
    <row r="14" spans="1:16" ht="46.5" customHeight="1">
      <c r="A14" s="95">
        <v>9</v>
      </c>
      <c r="B14" s="92" t="s">
        <v>51</v>
      </c>
      <c r="C14" s="57" t="s">
        <v>52</v>
      </c>
      <c r="D14" s="91"/>
      <c r="E14" s="77" t="s">
        <v>53</v>
      </c>
      <c r="F14" s="70"/>
      <c r="G14" s="91"/>
      <c r="H14" s="62"/>
      <c r="I14" s="62"/>
      <c r="J14" s="62"/>
      <c r="K14" s="62"/>
      <c r="L14" s="65" t="s">
        <v>19</v>
      </c>
      <c r="M14" s="69">
        <v>60</v>
      </c>
      <c r="N14" s="69">
        <v>1</v>
      </c>
      <c r="O14" s="94">
        <v>60</v>
      </c>
    </row>
    <row r="15" spans="1:16" ht="50.25" customHeight="1">
      <c r="A15" s="95">
        <v>10</v>
      </c>
      <c r="B15" s="92" t="s">
        <v>54</v>
      </c>
      <c r="C15" s="62" t="s">
        <v>55</v>
      </c>
      <c r="D15" s="91"/>
      <c r="E15" s="91"/>
      <c r="F15" s="70"/>
      <c r="G15" s="91"/>
      <c r="H15" s="62"/>
      <c r="I15" s="62"/>
      <c r="J15" s="62"/>
      <c r="K15" s="62"/>
      <c r="L15" s="65" t="s">
        <v>19</v>
      </c>
      <c r="M15" s="69">
        <v>91</v>
      </c>
      <c r="N15" s="69">
        <v>1</v>
      </c>
      <c r="O15" s="94">
        <v>91</v>
      </c>
    </row>
    <row r="16" spans="1:16" ht="49.5" customHeight="1">
      <c r="A16" s="90">
        <v>11</v>
      </c>
      <c r="B16" s="92" t="s">
        <v>56</v>
      </c>
      <c r="C16" s="57" t="s">
        <v>57</v>
      </c>
      <c r="D16" s="91" t="s">
        <v>15</v>
      </c>
      <c r="E16" s="77" t="s">
        <v>58</v>
      </c>
      <c r="F16" s="78">
        <v>43435</v>
      </c>
      <c r="G16" s="78" t="s">
        <v>15</v>
      </c>
      <c r="H16" s="62" t="s">
        <v>59</v>
      </c>
      <c r="I16" s="62" t="s">
        <v>60</v>
      </c>
      <c r="J16" s="91" t="s">
        <v>61</v>
      </c>
      <c r="K16" s="91"/>
      <c r="L16" s="65" t="s">
        <v>19</v>
      </c>
      <c r="M16" s="79">
        <v>100</v>
      </c>
      <c r="N16" s="79">
        <v>1</v>
      </c>
      <c r="O16" s="89">
        <f>((M16*N16))/SUM(N16:N16)</f>
        <v>100</v>
      </c>
    </row>
    <row r="17" spans="1:15" ht="48.95" customHeight="1">
      <c r="A17" s="90">
        <v>12</v>
      </c>
      <c r="B17" s="92" t="s">
        <v>62</v>
      </c>
      <c r="C17" s="57" t="s">
        <v>63</v>
      </c>
      <c r="D17" s="91"/>
      <c r="E17" s="77"/>
      <c r="F17" s="78"/>
      <c r="G17" s="77"/>
      <c r="H17" s="62"/>
      <c r="I17" s="62"/>
      <c r="J17" s="62"/>
      <c r="K17" s="62"/>
      <c r="L17" s="65" t="s">
        <v>50</v>
      </c>
      <c r="M17" s="79">
        <v>100</v>
      </c>
      <c r="N17" s="79">
        <v>1</v>
      </c>
      <c r="O17" s="89">
        <v>100</v>
      </c>
    </row>
    <row r="18" spans="1:15" ht="45.75" customHeight="1">
      <c r="A18" s="130">
        <v>13</v>
      </c>
      <c r="B18" s="131" t="s">
        <v>64</v>
      </c>
      <c r="C18" s="58" t="s">
        <v>65</v>
      </c>
      <c r="D18" s="91" t="s">
        <v>15</v>
      </c>
      <c r="E18" s="77" t="s">
        <v>66</v>
      </c>
      <c r="F18" s="78">
        <v>43435</v>
      </c>
      <c r="G18" s="78" t="s">
        <v>15</v>
      </c>
      <c r="H18" s="62" t="s">
        <v>67</v>
      </c>
      <c r="I18" s="62" t="s">
        <v>68</v>
      </c>
      <c r="J18" s="62" t="s">
        <v>69</v>
      </c>
      <c r="K18" s="62"/>
      <c r="L18" s="65" t="s">
        <v>19</v>
      </c>
      <c r="M18" s="79">
        <v>100</v>
      </c>
      <c r="N18" s="79">
        <v>1</v>
      </c>
      <c r="O18" s="132">
        <f>((M18*N18)+(M19+N19)+(M20*N20))/SUM(N18:N20)</f>
        <v>87</v>
      </c>
    </row>
    <row r="19" spans="1:15" ht="54.75" customHeight="1">
      <c r="A19" s="130"/>
      <c r="B19" s="131"/>
      <c r="C19" s="58" t="s">
        <v>70</v>
      </c>
      <c r="D19" s="91" t="s">
        <v>15</v>
      </c>
      <c r="E19" s="77" t="s">
        <v>71</v>
      </c>
      <c r="F19" s="78">
        <v>43435</v>
      </c>
      <c r="G19" s="78" t="s">
        <v>15</v>
      </c>
      <c r="H19" s="62" t="s">
        <v>72</v>
      </c>
      <c r="I19" s="62" t="s">
        <v>73</v>
      </c>
      <c r="J19" s="62" t="s">
        <v>69</v>
      </c>
      <c r="K19" s="62"/>
      <c r="L19" s="65" t="s">
        <v>19</v>
      </c>
      <c r="M19" s="79">
        <v>100</v>
      </c>
      <c r="N19" s="79">
        <v>1</v>
      </c>
      <c r="O19" s="132"/>
    </row>
    <row r="20" spans="1:15" ht="42" customHeight="1">
      <c r="A20" s="130"/>
      <c r="B20" s="131"/>
      <c r="C20" s="57" t="s">
        <v>52</v>
      </c>
      <c r="D20" s="91" t="s">
        <v>15</v>
      </c>
      <c r="E20" s="77" t="s">
        <v>53</v>
      </c>
      <c r="F20" s="78">
        <v>44166</v>
      </c>
      <c r="G20" s="77" t="s">
        <v>22</v>
      </c>
      <c r="H20" s="62" t="s">
        <v>74</v>
      </c>
      <c r="I20" s="62" t="s">
        <v>75</v>
      </c>
      <c r="J20" s="62" t="s">
        <v>76</v>
      </c>
      <c r="K20" s="62"/>
      <c r="L20" s="65" t="s">
        <v>19</v>
      </c>
      <c r="M20" s="79">
        <v>60</v>
      </c>
      <c r="N20" s="79">
        <v>1</v>
      </c>
      <c r="O20" s="132"/>
    </row>
    <row r="21" spans="1:15" ht="44.25" customHeight="1">
      <c r="A21" s="90">
        <v>14</v>
      </c>
      <c r="B21" s="92" t="s">
        <v>77</v>
      </c>
      <c r="C21" s="57" t="s">
        <v>78</v>
      </c>
      <c r="D21" s="91" t="s">
        <v>15</v>
      </c>
      <c r="E21" s="77" t="s">
        <v>16</v>
      </c>
      <c r="F21" s="78">
        <v>43435</v>
      </c>
      <c r="G21" s="77" t="s">
        <v>29</v>
      </c>
      <c r="H21" s="62" t="s">
        <v>79</v>
      </c>
      <c r="I21" s="62" t="s">
        <v>80</v>
      </c>
      <c r="J21" s="62"/>
      <c r="K21" s="62"/>
      <c r="L21" s="65" t="s">
        <v>19</v>
      </c>
      <c r="M21" s="79">
        <v>100</v>
      </c>
      <c r="N21" s="79">
        <v>3</v>
      </c>
      <c r="O21" s="89">
        <v>100</v>
      </c>
    </row>
    <row r="22" spans="1:15" ht="45.75" customHeight="1">
      <c r="A22" s="80">
        <v>15</v>
      </c>
      <c r="B22" s="81" t="s">
        <v>81</v>
      </c>
      <c r="C22" s="63" t="s">
        <v>82</v>
      </c>
      <c r="D22" s="82"/>
      <c r="E22" s="77" t="s">
        <v>83</v>
      </c>
      <c r="F22" s="84"/>
      <c r="G22" s="83"/>
      <c r="H22" s="63"/>
      <c r="I22" s="63"/>
      <c r="J22" s="63"/>
      <c r="K22" s="63"/>
      <c r="L22" s="85" t="s">
        <v>50</v>
      </c>
      <c r="M22" s="86">
        <v>100</v>
      </c>
      <c r="N22" s="86">
        <v>1</v>
      </c>
      <c r="O22" s="87">
        <v>100</v>
      </c>
    </row>
    <row r="23" spans="1:15" ht="30.2" customHeight="1">
      <c r="A23" s="127" t="s">
        <v>84</v>
      </c>
      <c r="B23" s="128"/>
      <c r="C23" s="128"/>
      <c r="D23" s="128"/>
      <c r="E23" s="128"/>
      <c r="F23" s="128"/>
      <c r="G23" s="128"/>
      <c r="H23" s="128"/>
      <c r="I23" s="128"/>
      <c r="J23" s="128"/>
      <c r="K23" s="128"/>
      <c r="L23" s="128"/>
      <c r="M23" s="128"/>
      <c r="N23" s="129"/>
      <c r="O23" s="88">
        <f>SUM(O4:O22)/15</f>
        <v>93.033333333333331</v>
      </c>
    </row>
  </sheetData>
  <mergeCells count="12">
    <mergeCell ref="A23:N23"/>
    <mergeCell ref="A18:A20"/>
    <mergeCell ref="B18:B20"/>
    <mergeCell ref="O18:O20"/>
    <mergeCell ref="A1:O2"/>
    <mergeCell ref="J3:K3"/>
    <mergeCell ref="A4:A5"/>
    <mergeCell ref="O6:O7"/>
    <mergeCell ref="A6:A7"/>
    <mergeCell ref="B6:B7"/>
    <mergeCell ref="O4:O5"/>
    <mergeCell ref="B4:B5"/>
  </mergeCells>
  <printOptions horizontalCentered="1"/>
  <pageMargins left="0.25" right="0.25" top="0.75" bottom="0.75" header="0.3" footer="0.3"/>
  <pageSetup paperSize="9" scale="52" orientation="portrait" verticalDpi="300" r:id="rId1"/>
  <rowBreaks count="1" manualBreakCount="1">
    <brk id="15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72"/>
  <sheetViews>
    <sheetView zoomScale="70" zoomScaleNormal="70" workbookViewId="0">
      <selection activeCell="E4" sqref="E4"/>
    </sheetView>
  </sheetViews>
  <sheetFormatPr defaultColWidth="9.140625" defaultRowHeight="30.2" customHeight="1"/>
  <cols>
    <col min="1" max="1" width="7" style="4" customWidth="1"/>
    <col min="2" max="2" width="30.7109375" style="4" customWidth="1"/>
    <col min="3" max="3" width="59.140625" style="4" customWidth="1"/>
    <col min="4" max="4" width="17.7109375" style="4" bestFit="1" customWidth="1"/>
    <col min="5" max="5" width="16" style="4" bestFit="1" customWidth="1"/>
    <col min="6" max="6" width="11.5703125" style="4" bestFit="1" customWidth="1"/>
    <col min="7" max="7" width="16.42578125" style="4" bestFit="1" customWidth="1"/>
    <col min="8" max="8" width="29.28515625" style="4" customWidth="1"/>
    <col min="9" max="9" width="26" style="4" customWidth="1"/>
    <col min="10" max="10" width="18.140625" style="4" customWidth="1"/>
    <col min="11" max="11" width="17.140625" style="4" customWidth="1"/>
    <col min="12" max="12" width="15.85546875" style="4" bestFit="1" customWidth="1"/>
    <col min="13" max="13" width="12.7109375" style="4" customWidth="1"/>
    <col min="14" max="14" width="14.140625" style="11" customWidth="1"/>
    <col min="15" max="16384" width="9.140625" style="4"/>
  </cols>
  <sheetData>
    <row r="1" spans="1:14" ht="30.2" customHeight="1">
      <c r="A1" s="112" t="s">
        <v>85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4"/>
    </row>
    <row r="2" spans="1:14" ht="30.2" customHeight="1">
      <c r="A2" s="174"/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6"/>
    </row>
    <row r="3" spans="1:14" ht="37.5" customHeight="1">
      <c r="A3" s="20"/>
      <c r="B3" s="99" t="s">
        <v>1</v>
      </c>
      <c r="C3" s="99" t="s">
        <v>2</v>
      </c>
      <c r="D3" s="99" t="s">
        <v>3</v>
      </c>
      <c r="E3" s="99" t="s">
        <v>4</v>
      </c>
      <c r="F3" s="99" t="s">
        <v>5</v>
      </c>
      <c r="G3" s="99" t="s">
        <v>6</v>
      </c>
      <c r="H3" s="99" t="s">
        <v>7</v>
      </c>
      <c r="I3" s="99" t="s">
        <v>8</v>
      </c>
      <c r="J3" s="177" t="s">
        <v>9</v>
      </c>
      <c r="K3" s="177"/>
      <c r="L3" s="99" t="s">
        <v>10</v>
      </c>
      <c r="M3" s="99" t="s">
        <v>11</v>
      </c>
      <c r="N3" s="99" t="s">
        <v>12</v>
      </c>
    </row>
    <row r="4" spans="1:14" ht="61.15" customHeight="1">
      <c r="A4" s="178">
        <v>1</v>
      </c>
      <c r="B4" s="179" t="s">
        <v>13</v>
      </c>
      <c r="C4" s="5" t="s">
        <v>86</v>
      </c>
      <c r="D4" s="7" t="s">
        <v>15</v>
      </c>
      <c r="E4" s="6" t="s">
        <v>87</v>
      </c>
      <c r="F4" s="32">
        <v>42278</v>
      </c>
      <c r="G4" s="7" t="s">
        <v>15</v>
      </c>
      <c r="H4" s="6" t="s">
        <v>88</v>
      </c>
      <c r="I4" s="6" t="s">
        <v>89</v>
      </c>
      <c r="J4" s="7" t="s">
        <v>90</v>
      </c>
      <c r="K4" s="7"/>
      <c r="L4" s="101">
        <v>100</v>
      </c>
      <c r="M4" s="101">
        <v>3</v>
      </c>
      <c r="N4" s="154">
        <f>((L4*M4)+(L5*M5)+(L6*M6))/SUM(M4:M6)</f>
        <v>72.625</v>
      </c>
    </row>
    <row r="5" spans="1:14" ht="66.599999999999994" customHeight="1">
      <c r="A5" s="178"/>
      <c r="B5" s="180"/>
      <c r="C5" s="5" t="s">
        <v>91</v>
      </c>
      <c r="D5" s="7" t="s">
        <v>15</v>
      </c>
      <c r="E5" s="6" t="s">
        <v>92</v>
      </c>
      <c r="F5" s="32">
        <v>44562</v>
      </c>
      <c r="G5" s="7" t="s">
        <v>22</v>
      </c>
      <c r="H5" s="6" t="s">
        <v>93</v>
      </c>
      <c r="I5" s="33" t="s">
        <v>94</v>
      </c>
      <c r="J5" s="34">
        <v>1</v>
      </c>
      <c r="K5" s="33"/>
      <c r="L5" s="101">
        <v>40</v>
      </c>
      <c r="M5" s="101">
        <v>2</v>
      </c>
      <c r="N5" s="154"/>
    </row>
    <row r="6" spans="1:14" ht="84.75" customHeight="1" thickBot="1">
      <c r="A6" s="178"/>
      <c r="B6" s="181"/>
      <c r="C6" s="52" t="s">
        <v>95</v>
      </c>
      <c r="D6" s="53" t="s">
        <v>15</v>
      </c>
      <c r="E6" s="54" t="s">
        <v>96</v>
      </c>
      <c r="F6" s="55">
        <v>43344</v>
      </c>
      <c r="G6" s="53" t="s">
        <v>22</v>
      </c>
      <c r="H6" s="54" t="s">
        <v>97</v>
      </c>
      <c r="I6" s="56" t="s">
        <v>98</v>
      </c>
      <c r="J6" s="54" t="s">
        <v>99</v>
      </c>
      <c r="K6" s="54" t="s">
        <v>100</v>
      </c>
      <c r="L6" s="102">
        <v>67</v>
      </c>
      <c r="M6" s="102">
        <v>3</v>
      </c>
      <c r="N6" s="154"/>
    </row>
    <row r="7" spans="1:14" ht="30.2" customHeight="1">
      <c r="A7" s="166">
        <v>2</v>
      </c>
      <c r="B7" s="168" t="s">
        <v>26</v>
      </c>
      <c r="C7" s="28"/>
      <c r="D7" s="97"/>
      <c r="E7" s="29"/>
      <c r="F7" s="30"/>
      <c r="G7" s="97"/>
      <c r="H7" s="50"/>
      <c r="I7" s="51"/>
      <c r="J7" s="29"/>
      <c r="K7" s="29"/>
      <c r="L7" s="31">
        <v>0</v>
      </c>
      <c r="M7" s="31">
        <v>3</v>
      </c>
      <c r="N7" s="165">
        <f>((L7*M7)+(L8*M8)+(L9*M9)+(L10*M10)+(L11*M11))/SUM(M7:M11)</f>
        <v>0</v>
      </c>
    </row>
    <row r="8" spans="1:14" ht="30.2" customHeight="1">
      <c r="A8" s="172"/>
      <c r="B8" s="173"/>
      <c r="C8" s="2"/>
      <c r="D8" s="98"/>
      <c r="E8" s="1"/>
      <c r="F8" s="16"/>
      <c r="G8" s="16"/>
      <c r="H8" s="1"/>
      <c r="I8" s="1"/>
      <c r="J8" s="98"/>
      <c r="K8" s="98"/>
      <c r="L8" s="101"/>
      <c r="M8" s="101"/>
      <c r="N8" s="154"/>
    </row>
    <row r="9" spans="1:14" ht="30.2" customHeight="1">
      <c r="A9" s="167"/>
      <c r="B9" s="169"/>
      <c r="C9" s="2"/>
      <c r="D9" s="98"/>
      <c r="E9" s="1"/>
      <c r="F9" s="16"/>
      <c r="G9" s="98"/>
      <c r="H9" s="1"/>
      <c r="I9" s="1"/>
      <c r="J9" s="1"/>
      <c r="K9" s="1"/>
      <c r="L9" s="101"/>
      <c r="M9" s="101"/>
      <c r="N9" s="154"/>
    </row>
    <row r="10" spans="1:14" ht="30.2" customHeight="1">
      <c r="A10" s="167"/>
      <c r="B10" s="169"/>
      <c r="C10" s="1"/>
      <c r="D10" s="98"/>
      <c r="E10" s="1"/>
      <c r="F10" s="16"/>
      <c r="G10" s="98"/>
      <c r="H10" s="1"/>
      <c r="I10" s="1"/>
      <c r="J10" s="1"/>
      <c r="K10" s="1"/>
      <c r="L10" s="101"/>
      <c r="M10" s="101"/>
      <c r="N10" s="154"/>
    </row>
    <row r="11" spans="1:14" ht="30.2" customHeight="1" thickBot="1">
      <c r="A11" s="167"/>
      <c r="B11" s="169"/>
      <c r="C11" s="1"/>
      <c r="D11" s="98"/>
      <c r="E11" s="1"/>
      <c r="F11" s="16"/>
      <c r="G11" s="98"/>
      <c r="H11" s="1"/>
      <c r="I11" s="1"/>
      <c r="J11" s="1"/>
      <c r="K11" s="1"/>
      <c r="L11" s="101"/>
      <c r="M11" s="101"/>
      <c r="N11" s="154"/>
    </row>
    <row r="12" spans="1:14" ht="30.2" customHeight="1">
      <c r="A12" s="166">
        <v>3</v>
      </c>
      <c r="B12" s="168" t="s">
        <v>35</v>
      </c>
      <c r="C12" s="9"/>
      <c r="D12" s="96"/>
      <c r="E12" s="8"/>
      <c r="F12" s="17"/>
      <c r="G12" s="96"/>
      <c r="H12" s="8"/>
      <c r="I12" s="8"/>
      <c r="J12" s="8"/>
      <c r="K12" s="8"/>
      <c r="L12" s="100">
        <v>0</v>
      </c>
      <c r="M12" s="100">
        <v>1</v>
      </c>
      <c r="N12" s="153">
        <f>((L12*M12)+(L13*M13)+(L14*M14)+(L15*M15))/SUM(M12:M15)</f>
        <v>0</v>
      </c>
    </row>
    <row r="13" spans="1:14" ht="30.2" customHeight="1">
      <c r="A13" s="167"/>
      <c r="B13" s="169"/>
      <c r="C13" s="3"/>
      <c r="D13" s="98"/>
      <c r="E13" s="1"/>
      <c r="F13" s="16"/>
      <c r="G13" s="98"/>
      <c r="H13" s="1"/>
      <c r="I13" s="1"/>
      <c r="J13" s="1"/>
      <c r="K13" s="1"/>
      <c r="L13" s="101"/>
      <c r="M13" s="101"/>
      <c r="N13" s="159"/>
    </row>
    <row r="14" spans="1:14" ht="30.2" customHeight="1">
      <c r="A14" s="167"/>
      <c r="B14" s="169"/>
      <c r="C14" s="1"/>
      <c r="D14" s="98"/>
      <c r="E14" s="1"/>
      <c r="F14" s="16"/>
      <c r="G14" s="98"/>
      <c r="H14" s="1"/>
      <c r="I14" s="1"/>
      <c r="J14" s="1"/>
      <c r="K14" s="1"/>
      <c r="L14" s="101"/>
      <c r="M14" s="101"/>
      <c r="N14" s="159"/>
    </row>
    <row r="15" spans="1:14" ht="30.2" customHeight="1" thickBot="1">
      <c r="A15" s="167"/>
      <c r="B15" s="169"/>
      <c r="C15" s="2"/>
      <c r="D15" s="104"/>
      <c r="E15" s="2"/>
      <c r="F15" s="23"/>
      <c r="G15" s="23"/>
      <c r="H15" s="2"/>
      <c r="I15" s="2"/>
      <c r="J15" s="106"/>
      <c r="K15" s="106"/>
      <c r="L15" s="24"/>
      <c r="M15" s="24"/>
      <c r="N15" s="159"/>
    </row>
    <row r="16" spans="1:14" ht="30.2" customHeight="1">
      <c r="A16" s="166">
        <v>4</v>
      </c>
      <c r="B16" s="168" t="s">
        <v>41</v>
      </c>
      <c r="C16" s="8"/>
      <c r="D16" s="96"/>
      <c r="E16" s="8"/>
      <c r="F16" s="17"/>
      <c r="G16" s="96"/>
      <c r="H16" s="8"/>
      <c r="I16" s="8"/>
      <c r="J16" s="8"/>
      <c r="K16" s="8"/>
      <c r="L16" s="100">
        <v>0</v>
      </c>
      <c r="M16" s="100">
        <v>2</v>
      </c>
      <c r="N16" s="153">
        <f>((L16*M16)+(L17*M17)+(L18*M18))/SUM(M16:M18)</f>
        <v>0</v>
      </c>
    </row>
    <row r="17" spans="1:15" ht="30.2" customHeight="1">
      <c r="A17" s="167"/>
      <c r="B17" s="169"/>
      <c r="C17" s="2"/>
      <c r="D17" s="106"/>
      <c r="E17" s="2"/>
      <c r="F17" s="23"/>
      <c r="G17" s="23"/>
      <c r="H17" s="2"/>
      <c r="I17" s="2"/>
      <c r="J17" s="2"/>
      <c r="K17" s="2"/>
      <c r="L17" s="24"/>
      <c r="M17" s="24"/>
      <c r="N17" s="159"/>
    </row>
    <row r="18" spans="1:15" ht="30.2" customHeight="1" thickBot="1">
      <c r="A18" s="170"/>
      <c r="B18" s="171"/>
      <c r="C18" s="21"/>
      <c r="D18" s="35"/>
      <c r="E18" s="21"/>
      <c r="F18" s="36"/>
      <c r="G18" s="104"/>
      <c r="H18" s="21"/>
      <c r="I18" s="21"/>
      <c r="J18" s="21"/>
      <c r="K18" s="21"/>
      <c r="L18" s="22"/>
      <c r="M18" s="22"/>
      <c r="N18" s="161"/>
    </row>
    <row r="19" spans="1:15" ht="45" customHeight="1" thickBot="1">
      <c r="A19" s="96">
        <v>5</v>
      </c>
      <c r="B19" s="105" t="s">
        <v>43</v>
      </c>
      <c r="C19" s="14"/>
      <c r="D19" s="103"/>
      <c r="E19" s="13"/>
      <c r="F19" s="18"/>
      <c r="G19" s="103"/>
      <c r="H19" s="13"/>
      <c r="I19" s="13"/>
      <c r="J19" s="13"/>
      <c r="K19" s="13"/>
      <c r="L19" s="19">
        <v>0</v>
      </c>
      <c r="M19" s="19">
        <v>1</v>
      </c>
      <c r="N19" s="19">
        <f>(L19*M19)/1</f>
        <v>0</v>
      </c>
    </row>
    <row r="20" spans="1:15" ht="30.2" customHeight="1">
      <c r="A20" s="162">
        <v>6</v>
      </c>
      <c r="B20" s="164" t="s">
        <v>45</v>
      </c>
      <c r="C20" s="10"/>
      <c r="D20" s="96"/>
      <c r="E20" s="8"/>
      <c r="F20" s="17"/>
      <c r="G20" s="96"/>
      <c r="H20" s="8"/>
      <c r="I20" s="8"/>
      <c r="J20" s="8"/>
      <c r="K20" s="8"/>
      <c r="L20" s="100">
        <v>0</v>
      </c>
      <c r="M20" s="100">
        <v>2</v>
      </c>
      <c r="N20" s="165">
        <f>((L20*M20)+(L21*M21))/SUM(M20:M21)</f>
        <v>0</v>
      </c>
      <c r="O20" s="12"/>
    </row>
    <row r="21" spans="1:15" ht="30.2" customHeight="1" thickBot="1">
      <c r="A21" s="163"/>
      <c r="B21" s="152"/>
      <c r="C21" s="2"/>
      <c r="D21" s="104"/>
      <c r="E21" s="2"/>
      <c r="F21" s="23"/>
      <c r="G21" s="23"/>
      <c r="H21" s="2"/>
      <c r="I21" s="2"/>
      <c r="J21" s="2"/>
      <c r="K21" s="2"/>
      <c r="L21" s="24"/>
      <c r="M21" s="24"/>
      <c r="N21" s="154"/>
    </row>
    <row r="22" spans="1:15" ht="30.2" customHeight="1">
      <c r="A22" s="151"/>
      <c r="B22" s="139"/>
      <c r="C22" s="13"/>
      <c r="D22" s="103"/>
      <c r="E22" s="13"/>
      <c r="F22" s="18"/>
      <c r="G22" s="103"/>
      <c r="H22" s="13"/>
      <c r="I22" s="13"/>
      <c r="J22" s="13"/>
      <c r="K22" s="13"/>
      <c r="L22" s="19">
        <v>0</v>
      </c>
      <c r="M22" s="19">
        <v>3</v>
      </c>
      <c r="N22" s="153">
        <f>((L22*M22)+(L23*M23))/SUM(M22:M23)</f>
        <v>0</v>
      </c>
    </row>
    <row r="23" spans="1:15" ht="30.2" customHeight="1" thickBot="1">
      <c r="A23" s="160"/>
      <c r="B23" s="141"/>
      <c r="C23" s="21"/>
      <c r="D23" s="104"/>
      <c r="E23" s="21"/>
      <c r="F23" s="36"/>
      <c r="G23" s="104"/>
      <c r="H23" s="21"/>
      <c r="I23" s="21"/>
      <c r="J23" s="21"/>
      <c r="K23" s="21"/>
      <c r="L23" s="22"/>
      <c r="M23" s="22"/>
      <c r="N23" s="161"/>
    </row>
    <row r="24" spans="1:15" ht="30.2" customHeight="1">
      <c r="A24" s="151"/>
      <c r="B24" s="139"/>
      <c r="C24" s="13"/>
      <c r="D24" s="103"/>
      <c r="E24" s="13"/>
      <c r="F24" s="18"/>
      <c r="G24" s="103"/>
      <c r="H24" s="13"/>
      <c r="I24" s="13"/>
      <c r="J24" s="13"/>
      <c r="K24" s="13"/>
      <c r="L24" s="19">
        <v>0</v>
      </c>
      <c r="M24" s="19">
        <v>2</v>
      </c>
      <c r="N24" s="153">
        <f>((L24*M24)+(L25*M25)+(L26*M26))/SUM(M24:M26)</f>
        <v>0</v>
      </c>
    </row>
    <row r="25" spans="1:15" ht="30.2" customHeight="1">
      <c r="A25" s="158"/>
      <c r="B25" s="140"/>
      <c r="C25" s="2"/>
      <c r="D25" s="106"/>
      <c r="E25" s="2"/>
      <c r="F25" s="23"/>
      <c r="G25" s="23"/>
      <c r="H25" s="2"/>
      <c r="I25" s="2"/>
      <c r="J25" s="2"/>
      <c r="K25" s="2"/>
      <c r="L25" s="24"/>
      <c r="M25" s="24"/>
      <c r="N25" s="159"/>
    </row>
    <row r="26" spans="1:15" ht="30.2" customHeight="1" thickBot="1">
      <c r="A26" s="158"/>
      <c r="B26" s="140"/>
      <c r="C26" s="2"/>
      <c r="D26" s="37"/>
      <c r="E26" s="2"/>
      <c r="F26" s="23"/>
      <c r="G26" s="106"/>
      <c r="H26" s="2"/>
      <c r="I26" s="2"/>
      <c r="J26" s="2"/>
      <c r="K26" s="2"/>
      <c r="L26" s="24"/>
      <c r="M26" s="24"/>
      <c r="N26" s="159"/>
    </row>
    <row r="27" spans="1:15" ht="30.2" customHeight="1">
      <c r="A27" s="151"/>
      <c r="B27" s="139"/>
      <c r="C27" s="9"/>
      <c r="D27" s="103"/>
      <c r="E27" s="13"/>
      <c r="F27" s="18"/>
      <c r="G27" s="103"/>
      <c r="H27" s="13"/>
      <c r="I27" s="13"/>
      <c r="J27" s="13"/>
      <c r="K27" s="13"/>
      <c r="L27" s="19">
        <v>0</v>
      </c>
      <c r="M27" s="19">
        <v>1</v>
      </c>
      <c r="N27" s="153">
        <f>((L27*M27)+(L28*M28)+(L29*M29)+(L30*M30))/SUM(M27:M30)</f>
        <v>0</v>
      </c>
    </row>
    <row r="28" spans="1:15" ht="30.2" customHeight="1">
      <c r="A28" s="158"/>
      <c r="B28" s="140"/>
      <c r="C28" s="2"/>
      <c r="D28" s="106"/>
      <c r="E28" s="2"/>
      <c r="F28" s="23"/>
      <c r="G28" s="106"/>
      <c r="H28" s="2"/>
      <c r="I28" s="2"/>
      <c r="J28" s="2"/>
      <c r="K28" s="2"/>
      <c r="L28" s="24"/>
      <c r="M28" s="24"/>
      <c r="N28" s="159"/>
    </row>
    <row r="29" spans="1:15" ht="30.2" customHeight="1">
      <c r="A29" s="158"/>
      <c r="B29" s="140"/>
      <c r="C29" s="2"/>
      <c r="D29" s="106"/>
      <c r="E29" s="2"/>
      <c r="F29" s="23"/>
      <c r="G29" s="106"/>
      <c r="H29" s="2"/>
      <c r="I29" s="2"/>
      <c r="J29" s="2"/>
      <c r="K29" s="2"/>
      <c r="L29" s="24"/>
      <c r="M29" s="24"/>
      <c r="N29" s="159"/>
    </row>
    <row r="30" spans="1:15" ht="30.2" customHeight="1" thickBot="1">
      <c r="A30" s="160"/>
      <c r="B30" s="141"/>
      <c r="C30" s="21"/>
      <c r="D30" s="104"/>
      <c r="E30" s="21"/>
      <c r="F30" s="104"/>
      <c r="G30" s="104"/>
      <c r="H30" s="21"/>
      <c r="I30" s="21"/>
      <c r="J30" s="21"/>
      <c r="K30" s="21"/>
      <c r="L30" s="22"/>
      <c r="M30" s="22"/>
      <c r="N30" s="161"/>
    </row>
    <row r="31" spans="1:15" ht="30.2" customHeight="1">
      <c r="A31" s="151"/>
      <c r="B31" s="139"/>
      <c r="C31" s="9"/>
      <c r="D31" s="103"/>
      <c r="E31" s="13"/>
      <c r="F31" s="18"/>
      <c r="G31" s="103"/>
      <c r="H31" s="13"/>
      <c r="I31" s="13"/>
      <c r="J31" s="13"/>
      <c r="K31" s="13"/>
      <c r="L31" s="19">
        <v>0</v>
      </c>
      <c r="M31" s="19">
        <v>2</v>
      </c>
      <c r="N31" s="153">
        <f>((L31*M31)+(L32*M32)+(L33*M33))/SUM(M31:M33)</f>
        <v>0</v>
      </c>
    </row>
    <row r="32" spans="1:15" ht="30.2" customHeight="1">
      <c r="A32" s="148"/>
      <c r="B32" s="152"/>
      <c r="C32" s="2"/>
      <c r="D32" s="106"/>
      <c r="E32" s="2"/>
      <c r="F32" s="23"/>
      <c r="G32" s="106"/>
      <c r="H32" s="2"/>
      <c r="I32" s="2"/>
      <c r="J32" s="2"/>
      <c r="K32" s="2"/>
      <c r="L32" s="24"/>
      <c r="M32" s="24"/>
      <c r="N32" s="154"/>
    </row>
    <row r="33" spans="1:14" ht="30.2" customHeight="1" thickBot="1">
      <c r="A33" s="148"/>
      <c r="B33" s="152"/>
      <c r="C33" s="21"/>
      <c r="D33" s="104"/>
      <c r="E33" s="21"/>
      <c r="F33" s="36"/>
      <c r="G33" s="104"/>
      <c r="H33" s="21"/>
      <c r="I33" s="21"/>
      <c r="J33" s="21"/>
      <c r="K33" s="21"/>
      <c r="L33" s="22"/>
      <c r="M33" s="22"/>
      <c r="N33" s="154"/>
    </row>
    <row r="34" spans="1:14" ht="30.2" customHeight="1">
      <c r="A34" s="136"/>
      <c r="B34" s="139"/>
      <c r="C34" s="9"/>
      <c r="D34" s="103"/>
      <c r="E34" s="38"/>
      <c r="F34" s="39"/>
      <c r="G34" s="39"/>
      <c r="H34" s="13"/>
      <c r="I34" s="13"/>
      <c r="J34" s="103"/>
      <c r="K34" s="103"/>
      <c r="L34" s="40">
        <v>0</v>
      </c>
      <c r="M34" s="40">
        <v>3</v>
      </c>
      <c r="N34" s="142">
        <f>((L34*M34)+(L35*M35)+(L36*M36)+(L37*M37)+(L38*M38)+(L39*M39))/SUM(M34:M39)</f>
        <v>0</v>
      </c>
    </row>
    <row r="35" spans="1:14" ht="30.2" customHeight="1">
      <c r="A35" s="155"/>
      <c r="B35" s="156"/>
      <c r="C35" s="28"/>
      <c r="D35" s="37"/>
      <c r="E35" s="41"/>
      <c r="F35" s="42"/>
      <c r="G35" s="109"/>
      <c r="H35" s="28"/>
      <c r="I35" s="28"/>
      <c r="J35" s="28"/>
      <c r="K35" s="28"/>
      <c r="L35" s="43"/>
      <c r="M35" s="43"/>
      <c r="N35" s="157"/>
    </row>
    <row r="36" spans="1:14" ht="30.2" customHeight="1">
      <c r="A36" s="155"/>
      <c r="B36" s="156"/>
      <c r="C36" s="2"/>
      <c r="D36" s="106"/>
      <c r="E36" s="25"/>
      <c r="F36" s="26"/>
      <c r="G36" s="110"/>
      <c r="H36" s="2"/>
      <c r="I36" s="2"/>
      <c r="J36" s="2"/>
      <c r="K36" s="2"/>
      <c r="L36" s="27"/>
      <c r="M36" s="27"/>
      <c r="N36" s="157"/>
    </row>
    <row r="37" spans="1:14" ht="30.2" customHeight="1">
      <c r="A37" s="137"/>
      <c r="B37" s="140"/>
      <c r="C37" s="2"/>
      <c r="D37" s="106"/>
      <c r="E37" s="25"/>
      <c r="F37" s="26"/>
      <c r="G37" s="110"/>
      <c r="H37" s="2"/>
      <c r="I37" s="2"/>
      <c r="J37" s="25"/>
      <c r="K37" s="25"/>
      <c r="L37" s="27"/>
      <c r="M37" s="27"/>
      <c r="N37" s="143"/>
    </row>
    <row r="38" spans="1:14" ht="30.2" customHeight="1">
      <c r="A38" s="137"/>
      <c r="B38" s="140"/>
      <c r="C38" s="2"/>
      <c r="D38" s="106"/>
      <c r="E38" s="25"/>
      <c r="F38" s="26"/>
      <c r="G38" s="110"/>
      <c r="H38" s="2"/>
      <c r="I38" s="2"/>
      <c r="J38" s="25"/>
      <c r="K38" s="25"/>
      <c r="L38" s="27"/>
      <c r="M38" s="27"/>
      <c r="N38" s="143"/>
    </row>
    <row r="39" spans="1:14" ht="30.2" customHeight="1" thickBot="1">
      <c r="A39" s="137"/>
      <c r="B39" s="140"/>
      <c r="C39" s="5"/>
      <c r="D39" s="44"/>
      <c r="E39" s="45"/>
      <c r="F39" s="46"/>
      <c r="G39" s="46"/>
      <c r="H39" s="5"/>
      <c r="I39" s="5"/>
      <c r="J39" s="45"/>
      <c r="K39" s="45"/>
      <c r="L39" s="27"/>
      <c r="M39" s="27"/>
      <c r="N39" s="143"/>
    </row>
    <row r="40" spans="1:14" ht="30.2" customHeight="1">
      <c r="A40" s="136"/>
      <c r="B40" s="139"/>
      <c r="C40" s="13"/>
      <c r="D40" s="103"/>
      <c r="E40" s="38"/>
      <c r="F40" s="39"/>
      <c r="G40" s="108"/>
      <c r="H40" s="13"/>
      <c r="I40" s="13"/>
      <c r="J40" s="13"/>
      <c r="K40" s="13"/>
      <c r="L40" s="40">
        <v>0</v>
      </c>
      <c r="M40" s="40">
        <v>2</v>
      </c>
      <c r="N40" s="142">
        <f>((L40*M40)+(L41*M41)+(L42*M42)+(L43*M43))/SUM(M40:M43)</f>
        <v>0</v>
      </c>
    </row>
    <row r="41" spans="1:14" ht="30.2" customHeight="1">
      <c r="A41" s="137"/>
      <c r="B41" s="140"/>
      <c r="C41" s="2"/>
      <c r="D41" s="106"/>
      <c r="E41" s="25"/>
      <c r="F41" s="26"/>
      <c r="G41" s="26"/>
      <c r="H41" s="2"/>
      <c r="I41" s="2"/>
      <c r="J41" s="106"/>
      <c r="K41" s="106"/>
      <c r="L41" s="27"/>
      <c r="M41" s="27"/>
      <c r="N41" s="143"/>
    </row>
    <row r="42" spans="1:14" ht="30.2" customHeight="1">
      <c r="A42" s="137"/>
      <c r="B42" s="140"/>
      <c r="C42" s="2"/>
      <c r="D42" s="106"/>
      <c r="E42" s="25"/>
      <c r="F42" s="26"/>
      <c r="G42" s="26"/>
      <c r="H42" s="2"/>
      <c r="I42" s="2"/>
      <c r="J42" s="106"/>
      <c r="K42" s="106"/>
      <c r="L42" s="27"/>
      <c r="M42" s="27"/>
      <c r="N42" s="143"/>
    </row>
    <row r="43" spans="1:14" ht="30.2" customHeight="1" thickBot="1">
      <c r="A43" s="137"/>
      <c r="B43" s="140"/>
      <c r="C43" s="5"/>
      <c r="D43" s="44"/>
      <c r="E43" s="45"/>
      <c r="F43" s="46"/>
      <c r="G43" s="46"/>
      <c r="H43" s="5"/>
      <c r="I43" s="5"/>
      <c r="J43" s="45"/>
      <c r="K43" s="45"/>
      <c r="L43" s="27"/>
      <c r="M43" s="27"/>
      <c r="N43" s="143"/>
    </row>
    <row r="44" spans="1:14" ht="30.2" customHeight="1">
      <c r="A44" s="145"/>
      <c r="B44" s="147"/>
      <c r="C44" s="9"/>
      <c r="D44" s="103"/>
      <c r="E44" s="38"/>
      <c r="F44" s="39"/>
      <c r="G44" s="39"/>
      <c r="H44" s="13"/>
      <c r="I44" s="13"/>
      <c r="J44" s="13"/>
      <c r="K44" s="13"/>
      <c r="L44" s="40">
        <v>0</v>
      </c>
      <c r="M44" s="40">
        <v>1</v>
      </c>
      <c r="N44" s="149">
        <f>((L44*M44)+(L45+M45)+(L46*M46)+(L47*M47)+(L48*M48)+(L49*M49)+(L50*M50)+(L51*M51)+(L52+M52)+(L53*M53)+(L54*M54)+(L55*M55)+(L56*M56)+(L57*M57)+(L58*M58)+(L59*M59))/SUM(M44:M59)</f>
        <v>0</v>
      </c>
    </row>
    <row r="45" spans="1:14" ht="30.2" customHeight="1">
      <c r="A45" s="146"/>
      <c r="B45" s="148"/>
      <c r="C45" s="2"/>
      <c r="D45" s="106"/>
      <c r="E45" s="25"/>
      <c r="F45" s="26"/>
      <c r="G45" s="26"/>
      <c r="H45" s="2"/>
      <c r="I45" s="2"/>
      <c r="J45" s="2"/>
      <c r="K45" s="2"/>
      <c r="L45" s="27"/>
      <c r="M45" s="27"/>
      <c r="N45" s="150"/>
    </row>
    <row r="46" spans="1:14" ht="30.2" customHeight="1">
      <c r="A46" s="146"/>
      <c r="B46" s="148"/>
      <c r="C46" s="2"/>
      <c r="D46" s="106"/>
      <c r="E46" s="25"/>
      <c r="F46" s="26"/>
      <c r="G46" s="110"/>
      <c r="H46" s="2"/>
      <c r="I46" s="2"/>
      <c r="J46" s="2"/>
      <c r="K46" s="2"/>
      <c r="L46" s="27"/>
      <c r="M46" s="27"/>
      <c r="N46" s="150"/>
    </row>
    <row r="47" spans="1:14" ht="30.2" customHeight="1">
      <c r="A47" s="146"/>
      <c r="B47" s="148"/>
      <c r="C47" s="2"/>
      <c r="D47" s="106"/>
      <c r="E47" s="25"/>
      <c r="F47" s="26"/>
      <c r="G47" s="110"/>
      <c r="H47" s="2"/>
      <c r="I47" s="2"/>
      <c r="J47" s="2"/>
      <c r="K47" s="2"/>
      <c r="L47" s="27"/>
      <c r="M47" s="27"/>
      <c r="N47" s="150"/>
    </row>
    <row r="48" spans="1:14" ht="30.2" customHeight="1">
      <c r="A48" s="146"/>
      <c r="B48" s="148"/>
      <c r="C48" s="2"/>
      <c r="D48" s="106"/>
      <c r="E48" s="25"/>
      <c r="F48" s="26"/>
      <c r="G48" s="26"/>
      <c r="H48" s="2"/>
      <c r="I48" s="2"/>
      <c r="J48" s="2"/>
      <c r="K48" s="2"/>
      <c r="L48" s="27"/>
      <c r="M48" s="27"/>
      <c r="N48" s="150"/>
    </row>
    <row r="49" spans="1:14" ht="30.2" customHeight="1">
      <c r="A49" s="146"/>
      <c r="B49" s="148"/>
      <c r="C49" s="2"/>
      <c r="D49" s="106"/>
      <c r="E49" s="25"/>
      <c r="F49" s="26"/>
      <c r="G49" s="26"/>
      <c r="H49" s="2"/>
      <c r="I49" s="2"/>
      <c r="J49" s="106"/>
      <c r="K49" s="106"/>
      <c r="L49" s="27"/>
      <c r="M49" s="27"/>
      <c r="N49" s="150"/>
    </row>
    <row r="50" spans="1:14" ht="30.2" customHeight="1">
      <c r="A50" s="146"/>
      <c r="B50" s="148"/>
      <c r="C50" s="2"/>
      <c r="D50" s="106"/>
      <c r="E50" s="25"/>
      <c r="F50" s="26"/>
      <c r="G50" s="110"/>
      <c r="H50" s="2"/>
      <c r="I50" s="2"/>
      <c r="J50" s="25"/>
      <c r="K50" s="25"/>
      <c r="L50" s="27"/>
      <c r="M50" s="27"/>
      <c r="N50" s="150"/>
    </row>
    <row r="51" spans="1:14" ht="30.2" customHeight="1">
      <c r="A51" s="146"/>
      <c r="B51" s="148"/>
      <c r="C51" s="2"/>
      <c r="D51" s="106"/>
      <c r="E51" s="25"/>
      <c r="F51" s="26"/>
      <c r="G51" s="110"/>
      <c r="H51" s="2"/>
      <c r="I51" s="2"/>
      <c r="J51" s="25"/>
      <c r="K51" s="25"/>
      <c r="L51" s="27"/>
      <c r="M51" s="27"/>
      <c r="N51" s="150"/>
    </row>
    <row r="52" spans="1:14" ht="30.2" customHeight="1">
      <c r="A52" s="146"/>
      <c r="B52" s="148"/>
      <c r="C52" s="2"/>
      <c r="D52" s="106"/>
      <c r="E52" s="25"/>
      <c r="F52" s="26"/>
      <c r="G52" s="110"/>
      <c r="H52" s="2"/>
      <c r="I52" s="2"/>
      <c r="J52" s="25"/>
      <c r="K52" s="25"/>
      <c r="L52" s="27"/>
      <c r="M52" s="27"/>
      <c r="N52" s="150"/>
    </row>
    <row r="53" spans="1:14" ht="30.2" customHeight="1">
      <c r="A53" s="146"/>
      <c r="B53" s="148"/>
      <c r="C53" s="2"/>
      <c r="D53" s="106"/>
      <c r="E53" s="25"/>
      <c r="F53" s="26"/>
      <c r="G53" s="110"/>
      <c r="H53" s="2"/>
      <c r="I53" s="2"/>
      <c r="J53" s="25"/>
      <c r="K53" s="25"/>
      <c r="L53" s="27"/>
      <c r="M53" s="27"/>
      <c r="N53" s="150"/>
    </row>
    <row r="54" spans="1:14" ht="30.2" customHeight="1">
      <c r="A54" s="146"/>
      <c r="B54" s="148"/>
      <c r="C54" s="2"/>
      <c r="D54" s="106"/>
      <c r="E54" s="25"/>
      <c r="F54" s="26"/>
      <c r="G54" s="110"/>
      <c r="H54" s="2"/>
      <c r="I54" s="2"/>
      <c r="J54" s="25"/>
      <c r="K54" s="25"/>
      <c r="L54" s="27"/>
      <c r="M54" s="27"/>
      <c r="N54" s="150"/>
    </row>
    <row r="55" spans="1:14" ht="30.2" customHeight="1">
      <c r="A55" s="146"/>
      <c r="B55" s="148"/>
      <c r="C55" s="2"/>
      <c r="D55" s="106"/>
      <c r="E55" s="25"/>
      <c r="F55" s="26"/>
      <c r="G55" s="110"/>
      <c r="H55" s="2"/>
      <c r="I55" s="2"/>
      <c r="J55" s="25"/>
      <c r="K55" s="25"/>
      <c r="L55" s="27"/>
      <c r="M55" s="27"/>
      <c r="N55" s="150"/>
    </row>
    <row r="56" spans="1:14" ht="30.2" customHeight="1">
      <c r="A56" s="146"/>
      <c r="B56" s="148"/>
      <c r="C56" s="2"/>
      <c r="D56" s="106"/>
      <c r="E56" s="25"/>
      <c r="F56" s="26"/>
      <c r="G56" s="26"/>
      <c r="H56" s="2"/>
      <c r="I56" s="2"/>
      <c r="J56" s="2"/>
      <c r="K56" s="2"/>
      <c r="L56" s="27"/>
      <c r="M56" s="27"/>
      <c r="N56" s="150"/>
    </row>
    <row r="57" spans="1:14" ht="30.2" customHeight="1">
      <c r="A57" s="146"/>
      <c r="B57" s="148"/>
      <c r="C57" s="2"/>
      <c r="D57" s="106"/>
      <c r="E57" s="25"/>
      <c r="F57" s="26"/>
      <c r="G57" s="26"/>
      <c r="H57" s="2"/>
      <c r="I57" s="2"/>
      <c r="J57" s="106"/>
      <c r="K57" s="106"/>
      <c r="L57" s="27"/>
      <c r="M57" s="27"/>
      <c r="N57" s="150"/>
    </row>
    <row r="58" spans="1:14" ht="30.2" customHeight="1">
      <c r="A58" s="146"/>
      <c r="B58" s="148"/>
      <c r="C58" s="2"/>
      <c r="D58" s="106"/>
      <c r="E58" s="25"/>
      <c r="F58" s="26"/>
      <c r="G58" s="110"/>
      <c r="H58" s="2"/>
      <c r="I58" s="2"/>
      <c r="J58" s="25"/>
      <c r="K58" s="25"/>
      <c r="L58" s="27"/>
      <c r="M58" s="27"/>
      <c r="N58" s="150"/>
    </row>
    <row r="59" spans="1:14" ht="30.2" customHeight="1" thickBot="1">
      <c r="A59" s="146"/>
      <c r="B59" s="148"/>
      <c r="C59" s="2"/>
      <c r="D59" s="106"/>
      <c r="E59" s="25"/>
      <c r="F59" s="26"/>
      <c r="G59" s="110"/>
      <c r="H59" s="2"/>
      <c r="I59" s="2"/>
      <c r="J59" s="2"/>
      <c r="K59" s="2"/>
      <c r="L59" s="27"/>
      <c r="M59" s="27"/>
      <c r="N59" s="150"/>
    </row>
    <row r="60" spans="1:14" ht="30.2" customHeight="1">
      <c r="A60" s="136"/>
      <c r="B60" s="139"/>
      <c r="C60" s="13"/>
      <c r="D60" s="103"/>
      <c r="E60" s="38"/>
      <c r="F60" s="39"/>
      <c r="G60" s="108"/>
      <c r="H60" s="13"/>
      <c r="I60" s="13"/>
      <c r="J60" s="13"/>
      <c r="K60" s="13"/>
      <c r="L60" s="40">
        <v>0</v>
      </c>
      <c r="M60" s="40">
        <v>2</v>
      </c>
      <c r="N60" s="142">
        <f>((L60*M60)+(L61*M61)+(L62*M62)+(L63*M63)+(L64*M64)+(L65*M65)+(L66*M66)+(L67*M67))/SUM(M60:M67)</f>
        <v>0</v>
      </c>
    </row>
    <row r="61" spans="1:14" ht="30.2" customHeight="1">
      <c r="A61" s="137"/>
      <c r="B61" s="140"/>
      <c r="C61" s="107"/>
      <c r="D61" s="106"/>
      <c r="E61" s="25"/>
      <c r="F61" s="26"/>
      <c r="G61" s="110"/>
      <c r="H61" s="2"/>
      <c r="I61" s="2"/>
      <c r="J61" s="2"/>
      <c r="K61" s="2"/>
      <c r="L61" s="27"/>
      <c r="M61" s="27"/>
      <c r="N61" s="143"/>
    </row>
    <row r="62" spans="1:14" ht="30.2" customHeight="1">
      <c r="A62" s="137"/>
      <c r="B62" s="140"/>
      <c r="C62" s="3"/>
      <c r="D62" s="106"/>
      <c r="E62" s="25"/>
      <c r="F62" s="26"/>
      <c r="G62" s="26"/>
      <c r="H62" s="2"/>
      <c r="I62" s="2"/>
      <c r="J62" s="106"/>
      <c r="K62" s="106"/>
      <c r="L62" s="27"/>
      <c r="M62" s="27"/>
      <c r="N62" s="143"/>
    </row>
    <row r="63" spans="1:14" ht="30.2" customHeight="1">
      <c r="A63" s="137"/>
      <c r="B63" s="140"/>
      <c r="C63" s="2"/>
      <c r="D63" s="106"/>
      <c r="E63" s="25"/>
      <c r="F63" s="26"/>
      <c r="G63" s="110"/>
      <c r="H63" s="2"/>
      <c r="I63" s="2"/>
      <c r="J63" s="25"/>
      <c r="K63" s="25"/>
      <c r="L63" s="27"/>
      <c r="M63" s="27"/>
      <c r="N63" s="143"/>
    </row>
    <row r="64" spans="1:14" ht="30.2" customHeight="1">
      <c r="A64" s="137"/>
      <c r="B64" s="140"/>
      <c r="C64" s="2"/>
      <c r="D64" s="106"/>
      <c r="E64" s="25"/>
      <c r="F64" s="26"/>
      <c r="G64" s="110"/>
      <c r="H64" s="2"/>
      <c r="I64" s="2"/>
      <c r="J64" s="25"/>
      <c r="K64" s="25"/>
      <c r="L64" s="27"/>
      <c r="M64" s="27"/>
      <c r="N64" s="143"/>
    </row>
    <row r="65" spans="1:14" ht="30.2" customHeight="1">
      <c r="A65" s="137"/>
      <c r="B65" s="140"/>
      <c r="C65" s="2"/>
      <c r="D65" s="106"/>
      <c r="E65" s="25"/>
      <c r="F65" s="26"/>
      <c r="G65" s="110"/>
      <c r="H65" s="2"/>
      <c r="I65" s="2"/>
      <c r="J65" s="25"/>
      <c r="K65" s="25"/>
      <c r="L65" s="27"/>
      <c r="M65" s="27"/>
      <c r="N65" s="143"/>
    </row>
    <row r="66" spans="1:14" ht="30.2" customHeight="1">
      <c r="A66" s="137"/>
      <c r="B66" s="140"/>
      <c r="C66" s="2"/>
      <c r="D66" s="106"/>
      <c r="E66" s="25"/>
      <c r="F66" s="26"/>
      <c r="G66" s="110"/>
      <c r="H66" s="2"/>
      <c r="I66" s="2"/>
      <c r="J66" s="25"/>
      <c r="K66" s="25"/>
      <c r="L66" s="27"/>
      <c r="M66" s="27"/>
      <c r="N66" s="143"/>
    </row>
    <row r="67" spans="1:14" ht="30.2" customHeight="1" thickBot="1">
      <c r="A67" s="138"/>
      <c r="B67" s="141"/>
      <c r="C67" s="21"/>
      <c r="D67" s="104"/>
      <c r="E67" s="47"/>
      <c r="F67" s="48"/>
      <c r="G67" s="111"/>
      <c r="H67" s="21"/>
      <c r="I67" s="21"/>
      <c r="J67" s="21"/>
      <c r="K67" s="21"/>
      <c r="L67" s="49"/>
      <c r="M67" s="49"/>
      <c r="N67" s="144"/>
    </row>
    <row r="68" spans="1:14" ht="30.2" customHeight="1">
      <c r="A68" s="136"/>
      <c r="B68" s="139"/>
      <c r="C68" s="13"/>
      <c r="D68" s="103"/>
      <c r="E68" s="38"/>
      <c r="F68" s="39"/>
      <c r="G68" s="108"/>
      <c r="H68" s="13"/>
      <c r="I68" s="13"/>
      <c r="J68" s="13"/>
      <c r="K68" s="13"/>
      <c r="L68" s="40">
        <v>0</v>
      </c>
      <c r="M68" s="40">
        <v>1</v>
      </c>
      <c r="N68" s="142">
        <f>((L68*M68)+(L69*M69)+(L70*M70)+(L71*M71))/SUM(M68:M71)</f>
        <v>0</v>
      </c>
    </row>
    <row r="69" spans="1:14" ht="30.2" customHeight="1">
      <c r="A69" s="137"/>
      <c r="B69" s="140"/>
      <c r="C69" s="3"/>
      <c r="D69" s="106"/>
      <c r="E69" s="25"/>
      <c r="F69" s="26"/>
      <c r="G69" s="26"/>
      <c r="H69" s="2"/>
      <c r="I69" s="2"/>
      <c r="J69" s="106"/>
      <c r="K69" s="106"/>
      <c r="L69" s="27"/>
      <c r="M69" s="27"/>
      <c r="N69" s="143"/>
    </row>
    <row r="70" spans="1:14" ht="30.2" customHeight="1">
      <c r="A70" s="137"/>
      <c r="B70" s="140"/>
      <c r="C70" s="2"/>
      <c r="D70" s="106"/>
      <c r="E70" s="25"/>
      <c r="F70" s="26"/>
      <c r="G70" s="110"/>
      <c r="H70" s="2"/>
      <c r="I70" s="2"/>
      <c r="J70" s="2"/>
      <c r="K70" s="2"/>
      <c r="L70" s="27"/>
      <c r="M70" s="27"/>
      <c r="N70" s="143"/>
    </row>
    <row r="71" spans="1:14" ht="30.2" customHeight="1" thickBot="1">
      <c r="A71" s="138"/>
      <c r="B71" s="141"/>
      <c r="C71" s="21"/>
      <c r="D71" s="104"/>
      <c r="E71" s="47"/>
      <c r="F71" s="48"/>
      <c r="G71" s="111"/>
      <c r="H71" s="21"/>
      <c r="I71" s="21"/>
      <c r="J71" s="21"/>
      <c r="K71" s="21"/>
      <c r="L71" s="49"/>
      <c r="M71" s="49"/>
      <c r="N71" s="144"/>
    </row>
    <row r="72" spans="1:14" ht="30.2" customHeight="1" thickBot="1">
      <c r="A72" s="133" t="s">
        <v>101</v>
      </c>
      <c r="B72" s="134"/>
      <c r="C72" s="134"/>
      <c r="D72" s="134"/>
      <c r="E72" s="134"/>
      <c r="F72" s="134"/>
      <c r="G72" s="134"/>
      <c r="H72" s="134"/>
      <c r="I72" s="134"/>
      <c r="J72" s="134"/>
      <c r="K72" s="134"/>
      <c r="L72" s="134"/>
      <c r="M72" s="135"/>
      <c r="N72" s="15">
        <f>SUM(N4:N71)/15</f>
        <v>4.8416666666666668</v>
      </c>
    </row>
  </sheetData>
  <mergeCells count="45">
    <mergeCell ref="A7:A11"/>
    <mergeCell ref="B7:B11"/>
    <mergeCell ref="N7:N11"/>
    <mergeCell ref="A1:N2"/>
    <mergeCell ref="J3:K3"/>
    <mergeCell ref="A4:A6"/>
    <mergeCell ref="B4:B6"/>
    <mergeCell ref="N4:N6"/>
    <mergeCell ref="A12:A15"/>
    <mergeCell ref="B12:B15"/>
    <mergeCell ref="N12:N15"/>
    <mergeCell ref="A16:A18"/>
    <mergeCell ref="B16:B18"/>
    <mergeCell ref="N16:N18"/>
    <mergeCell ref="A20:A21"/>
    <mergeCell ref="B20:B21"/>
    <mergeCell ref="N20:N21"/>
    <mergeCell ref="A22:A23"/>
    <mergeCell ref="B22:B23"/>
    <mergeCell ref="N22:N23"/>
    <mergeCell ref="A24:A26"/>
    <mergeCell ref="B24:B26"/>
    <mergeCell ref="N24:N26"/>
    <mergeCell ref="A27:A30"/>
    <mergeCell ref="B27:B30"/>
    <mergeCell ref="N27:N30"/>
    <mergeCell ref="A31:A33"/>
    <mergeCell ref="B31:B33"/>
    <mergeCell ref="N31:N33"/>
    <mergeCell ref="A34:A39"/>
    <mergeCell ref="B34:B39"/>
    <mergeCell ref="N34:N39"/>
    <mergeCell ref="A40:A43"/>
    <mergeCell ref="B40:B43"/>
    <mergeCell ref="N40:N43"/>
    <mergeCell ref="A44:A59"/>
    <mergeCell ref="B44:B59"/>
    <mergeCell ref="N44:N59"/>
    <mergeCell ref="A72:M72"/>
    <mergeCell ref="A60:A67"/>
    <mergeCell ref="B60:B67"/>
    <mergeCell ref="N60:N67"/>
    <mergeCell ref="A68:A71"/>
    <mergeCell ref="B68:B71"/>
    <mergeCell ref="N68:N71"/>
  </mergeCells>
  <pageMargins left="0.70866141732283472" right="0.31496062992125984" top="0.39370078740157483" bottom="0.39370078740157483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Convidado</dc:creator>
  <cp:keywords/>
  <dc:description/>
  <cp:lastModifiedBy/>
  <cp:revision/>
  <dcterms:created xsi:type="dcterms:W3CDTF">2017-06-22T11:02:36Z</dcterms:created>
  <dcterms:modified xsi:type="dcterms:W3CDTF">2020-11-13T15:37:43Z</dcterms:modified>
  <cp:category/>
  <cp:contentStatus/>
</cp:coreProperties>
</file>